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codeName="ThisWorkbook" defaultThemeVersion="166925"/>
  <mc:AlternateContent xmlns:mc="http://schemas.openxmlformats.org/markup-compatibility/2006">
    <mc:Choice Requires="x15">
      <x15ac:absPath xmlns:x15ac="http://schemas.microsoft.com/office/spreadsheetml/2010/11/ac" url="/Users/derdy61351/Library/CloudStorage/GoogleDrive-derdy61351@mesacc.edu/My Drive/WORK/Department/PIRC/Teaching Tools /Digital Tools/"/>
    </mc:Choice>
  </mc:AlternateContent>
  <xr:revisionPtr revIDLastSave="0" documentId="13_ncr:1_{F60BAAFC-782E-1F42-885E-6C8E074A79B0}" xr6:coauthVersionLast="47" xr6:coauthVersionMax="47" xr10:uidLastSave="{00000000-0000-0000-0000-000000000000}"/>
  <bookViews>
    <workbookView xWindow="2820" yWindow="640" windowWidth="35680" windowHeight="19560" activeTab="2" xr2:uid="{D2B46BC0-7839-2D4E-800E-818129E87FA3}"/>
  </bookViews>
  <sheets>
    <sheet name="Menu" sheetId="2" r:id="rId1"/>
    <sheet name="My Settings" sheetId="8" r:id="rId2"/>
    <sheet name="Instructions" sheetId="7" r:id="rId3"/>
    <sheet name="Where Am I Data Sheet" sheetId="1" r:id="rId4"/>
    <sheet name="Where Do I Want To Be" sheetId="4" r:id="rId5"/>
    <sheet name="Remaining Activities" sheetId="5" r:id="rId6"/>
    <sheet name="What If" sheetId="11" r:id="rId7"/>
    <sheet name="Activity Weightings" sheetId="3" r:id="rId8"/>
    <sheet name="About" sheetId="10" r:id="rId9"/>
  </sheets>
  <definedNames>
    <definedName name="class_point_grade_tracker">Menu!$A$1</definedName>
    <definedName name="current_grade">'Where Do I Want To Be'!$E$11</definedName>
    <definedName name="current_percent" localSheetId="6">'What If'!#REF!</definedName>
    <definedName name="current_percent">'Where Am I Data Sheet'!$O$28</definedName>
    <definedName name="current_plus_what_if_points">'What If'!$M$14</definedName>
    <definedName name="current_points">'Where Am I Data Sheet'!$M$28</definedName>
    <definedName name="failing_percent">'My Settings'!$M$13</definedName>
    <definedName name="goal_grade">'My Settings'!$J$13</definedName>
    <definedName name="goal_points">'Where Do I Want To Be'!$P$13</definedName>
    <definedName name="name_of_class">'My Settings'!$P$13</definedName>
    <definedName name="points_needed">'Where Do I Want To Be'!$M$13</definedName>
    <definedName name="points_remaining">'Remaining Activities'!$G$22</definedName>
    <definedName name="what_if_total">'What If'!$I$25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5" i="1" l="1"/>
  <c r="K26" i="1"/>
  <c r="K27" i="1"/>
  <c r="K19" i="1" l="1"/>
  <c r="K18" i="1"/>
  <c r="L16" i="3" l="1"/>
  <c r="E15" i="11"/>
  <c r="E16" i="11"/>
  <c r="E17" i="11"/>
  <c r="E18" i="11"/>
  <c r="E19" i="11"/>
  <c r="E20" i="11"/>
  <c r="E21" i="11"/>
  <c r="E22" i="11"/>
  <c r="E23" i="11"/>
  <c r="E24" i="11"/>
  <c r="P15" i="3"/>
  <c r="C1" i="11"/>
  <c r="C1" i="1"/>
  <c r="C1" i="8"/>
  <c r="C20" i="7" l="1"/>
  <c r="C13" i="11" l="1"/>
  <c r="G16" i="11"/>
  <c r="G17" i="11"/>
  <c r="G18" i="11"/>
  <c r="G19" i="11"/>
  <c r="G20" i="11"/>
  <c r="G21" i="11"/>
  <c r="G22" i="11"/>
  <c r="G23" i="11"/>
  <c r="G24" i="11"/>
  <c r="G15" i="11"/>
  <c r="I25" i="11"/>
  <c r="C15" i="11"/>
  <c r="C16" i="11"/>
  <c r="C17" i="11"/>
  <c r="C18" i="11"/>
  <c r="C19" i="11"/>
  <c r="C20" i="11"/>
  <c r="C21" i="11"/>
  <c r="C22" i="11"/>
  <c r="C23" i="11"/>
  <c r="C24" i="11"/>
  <c r="C1" i="3"/>
  <c r="B1" i="3"/>
  <c r="L12" i="3"/>
  <c r="M28" i="1"/>
  <c r="O27" i="1"/>
  <c r="C16" i="1"/>
  <c r="E17" i="5"/>
  <c r="G17" i="5" s="1"/>
  <c r="C1" i="4"/>
  <c r="C1" i="5"/>
  <c r="L20" i="3"/>
  <c r="L19" i="3"/>
  <c r="P20" i="3"/>
  <c r="C11" i="4"/>
  <c r="C12" i="4" s="1"/>
  <c r="C21" i="5"/>
  <c r="E16" i="5"/>
  <c r="G16" i="5" s="1"/>
  <c r="E12" i="5"/>
  <c r="G12" i="5" s="1"/>
  <c r="C12" i="5"/>
  <c r="P13" i="3"/>
  <c r="O19" i="1"/>
  <c r="P21" i="3"/>
  <c r="P18" i="3"/>
  <c r="E18" i="5"/>
  <c r="G18" i="5" s="1"/>
  <c r="E19" i="5"/>
  <c r="G19" i="5" s="1"/>
  <c r="E20" i="5"/>
  <c r="G20" i="5" s="1"/>
  <c r="E21" i="5"/>
  <c r="G21" i="5" s="1"/>
  <c r="O18" i="1"/>
  <c r="K20" i="1"/>
  <c r="O20" i="1" s="1"/>
  <c r="K21" i="1"/>
  <c r="O21" i="1" s="1"/>
  <c r="K22" i="1"/>
  <c r="O22" i="1" s="1"/>
  <c r="K23" i="1"/>
  <c r="O23" i="1" s="1"/>
  <c r="K24" i="1"/>
  <c r="O24" i="1" s="1"/>
  <c r="O25" i="1"/>
  <c r="O26" i="1"/>
  <c r="C17" i="5"/>
  <c r="C20" i="5"/>
  <c r="C19" i="5"/>
  <c r="C18" i="5"/>
  <c r="L18" i="3"/>
  <c r="L17" i="3"/>
  <c r="L21" i="3"/>
  <c r="P19" i="3"/>
  <c r="P12" i="3"/>
  <c r="L13" i="3"/>
  <c r="L14" i="3"/>
  <c r="P14" i="3"/>
  <c r="L15" i="3"/>
  <c r="P16" i="3"/>
  <c r="P17" i="3"/>
  <c r="C16" i="5"/>
  <c r="E15" i="5"/>
  <c r="G15" i="5" s="1"/>
  <c r="C15" i="5"/>
  <c r="E14" i="5"/>
  <c r="G14" i="5" s="1"/>
  <c r="C14" i="5"/>
  <c r="E13" i="5"/>
  <c r="G13" i="5" s="1"/>
  <c r="C13" i="5"/>
  <c r="C11" i="11" l="1"/>
  <c r="G25" i="11"/>
  <c r="M14" i="11"/>
  <c r="E13" i="4"/>
  <c r="G22" i="5"/>
  <c r="P22" i="3"/>
  <c r="N17" i="3" s="1"/>
  <c r="K28" i="1"/>
  <c r="S28" i="1" s="1"/>
  <c r="M15" i="11" l="1"/>
  <c r="N21" i="3"/>
  <c r="N19" i="3"/>
  <c r="P13" i="4"/>
  <c r="M13" i="4" s="1"/>
  <c r="N20" i="3"/>
  <c r="E11" i="4"/>
  <c r="N18" i="3"/>
  <c r="N15" i="3"/>
  <c r="S16" i="1"/>
  <c r="N14" i="3"/>
  <c r="N13" i="3"/>
  <c r="N16" i="3"/>
  <c r="N12" i="3"/>
  <c r="O28" i="1" l="1"/>
  <c r="D24" i="5"/>
  <c r="R14" i="11"/>
  <c r="C31" i="1"/>
  <c r="N22" i="3"/>
  <c r="C22" i="4" l="1"/>
  <c r="C27" i="11"/>
  <c r="N15" i="4"/>
  <c r="C24" i="5"/>
</calcChain>
</file>

<file path=xl/sharedStrings.xml><?xml version="1.0" encoding="utf-8"?>
<sst xmlns="http://schemas.openxmlformats.org/spreadsheetml/2006/main" count="193" uniqueCount="112">
  <si>
    <t>Graded Activities</t>
  </si>
  <si>
    <t>Total Possible Points For Class</t>
  </si>
  <si>
    <t>Current Number Times Activity Has Occurred</t>
  </si>
  <si>
    <t>TOTALS</t>
  </si>
  <si>
    <t>Current Number of Points Possible</t>
  </si>
  <si>
    <t>Overall Course Points/Weighting Breakdown</t>
  </si>
  <si>
    <t>End-Of-Semester Goal</t>
  </si>
  <si>
    <t>% Total Class Points</t>
  </si>
  <si>
    <t>Remaining Activities &amp; Points For Semester</t>
  </si>
  <si>
    <t xml:space="preserve">Number Activites Remaining </t>
  </si>
  <si>
    <t xml:space="preserve">Where I Want To Be At The End Of The Semester </t>
  </si>
  <si>
    <t>CURRENT:</t>
  </si>
  <si>
    <t>CURRENT POINTS</t>
  </si>
  <si>
    <t>Current Grade and Points</t>
  </si>
  <si>
    <t>See how many activities and points remain in the semester</t>
  </si>
  <si>
    <t>Points Possible Per Activity</t>
  </si>
  <si>
    <t>Total number points possible for entire semester</t>
  </si>
  <si>
    <t>Current Points: Total Possible Vs. My Total Earned</t>
  </si>
  <si>
    <t>Number of Activities</t>
  </si>
  <si>
    <t>My Current Points Earned</t>
  </si>
  <si>
    <t>Decide where I want to be at the end of the semester</t>
  </si>
  <si>
    <t>B</t>
  </si>
  <si>
    <t>Total Points Remaining For Activities</t>
  </si>
  <si>
    <t>Get more instructions for editing the data sheet</t>
  </si>
  <si>
    <t>My Current Percent Earned</t>
  </si>
  <si>
    <t>A</t>
  </si>
  <si>
    <t>C</t>
  </si>
  <si>
    <t>D</t>
  </si>
  <si>
    <t>F</t>
  </si>
  <si>
    <t>See activity weightings for the whole class</t>
  </si>
  <si>
    <t>Enter the name of your class</t>
  </si>
  <si>
    <t>DIFFERENCE between number of points currently earned and total needed at end of semester to reach my goal grade:</t>
  </si>
  <si>
    <t>The TOTAL number of points that I need in order to reach my goal grade:</t>
  </si>
  <si>
    <t>Percentage of remaining points I need to earn in order to reach my semester goal grade:</t>
  </si>
  <si>
    <t>&lt;---&gt;</t>
  </si>
  <si>
    <t>Grade Type</t>
  </si>
  <si>
    <t>Grade Percents</t>
  </si>
  <si>
    <t>End-Of-Semester Goal Grade</t>
  </si>
  <si>
    <t>Failing Percent</t>
  </si>
  <si>
    <t>IMPORTANT: Edits to this page are reflected on all other pages. So, make sure that your entries are correct.</t>
  </si>
  <si>
    <r>
      <t xml:space="preserve">BEFORE EDITING THIS PAGE, you must make all necessary edits on the </t>
    </r>
    <r>
      <rPr>
        <b/>
        <i/>
        <sz val="20"/>
        <color rgb="FF355CA0"/>
        <rFont val="Calibri"/>
        <family val="2"/>
        <scheme val="minor"/>
      </rPr>
      <t>My Settings</t>
    </r>
    <r>
      <rPr>
        <b/>
        <sz val="20"/>
        <color rgb="FF355CA0"/>
        <rFont val="Calibri"/>
        <family val="2"/>
        <scheme val="minor"/>
      </rPr>
      <t xml:space="preserve"> page.</t>
    </r>
  </si>
  <si>
    <t>Class Point/Grade Tracker</t>
  </si>
  <si>
    <t>MAIN MENU</t>
  </si>
  <si>
    <t>WHAT DO I WANT TO DO?</t>
  </si>
  <si>
    <t>Exams</t>
  </si>
  <si>
    <t>About The Point/Grade Tracker</t>
  </si>
  <si>
    <t>Copyright 2022 Ⓒ  [Derek Borman]. All Rights Reserved</t>
  </si>
  <si>
    <r>
      <rPr>
        <b/>
        <sz val="16"/>
        <color theme="1"/>
        <rFont val="Calibri"/>
        <family val="2"/>
        <scheme val="minor"/>
      </rPr>
      <t>To ADD/REMOVE ACTIVITIES displayed in the pie chart:</t>
    </r>
    <r>
      <rPr>
        <sz val="16"/>
        <color theme="1"/>
        <rFont val="Calibri"/>
        <family val="2"/>
        <scheme val="minor"/>
      </rPr>
      <t xml:space="preserve"> Left click on the pie chart. Notice that cells are now highlighted in the table. Click the corner of a highlighted area (in the table to the left) and drag to resize the highlighted area (data range) as desired. </t>
    </r>
  </si>
  <si>
    <t>Total Possible Points Remaining</t>
  </si>
  <si>
    <r>
      <rPr>
        <b/>
        <sz val="18"/>
        <color theme="1"/>
        <rFont val="Calibri"/>
        <family val="2"/>
        <scheme val="minor"/>
      </rPr>
      <t>To ADD/REMOVE ACTIVITIES displayed in the pie chart:</t>
    </r>
    <r>
      <rPr>
        <sz val="18"/>
        <color theme="1"/>
        <rFont val="Calibri"/>
        <family val="2"/>
        <scheme val="minor"/>
      </rPr>
      <t xml:space="preserve"> Left click on the pie chart. Notice that cells are now highlighted in the table. Click the corner of a highlighted area (in the table to the right) and drag to resize the highlighted area (data range) as desired. </t>
    </r>
  </si>
  <si>
    <t>DO NOT not change any text or numbers in the orange table and boxes below.</t>
  </si>
  <si>
    <t>Learning Curve</t>
  </si>
  <si>
    <t>Attendance</t>
  </si>
  <si>
    <t>Syllabus/Calendar quiz</t>
  </si>
  <si>
    <t>Respond. Prac Quiz</t>
  </si>
  <si>
    <t>REC</t>
  </si>
  <si>
    <t>Keeping Track of Points</t>
  </si>
  <si>
    <t>My Settings</t>
  </si>
  <si>
    <t>Where do I want to be?</t>
  </si>
  <si>
    <t>Where am I?</t>
  </si>
  <si>
    <t>Remaining Activities</t>
  </si>
  <si>
    <t>Activity Weightings</t>
  </si>
  <si>
    <t>Instructions</t>
  </si>
  <si>
    <r>
      <t xml:space="preserve">On this page, the number/types of activities and points reamining in the semester are shown. </t>
    </r>
    <r>
      <rPr>
        <sz val="18"/>
        <color theme="1"/>
        <rFont val="Calibri (Body)"/>
      </rPr>
      <t xml:space="preserve">Use this page to plan where you want to spend your time and effort to reach your goal grade. This dashboard changes to reflect the updates that you regularly make to the activities/points data on the </t>
    </r>
    <r>
      <rPr>
        <i/>
        <sz val="18"/>
        <color theme="1"/>
        <rFont val="Calibri (Body)"/>
      </rPr>
      <t>Where Am I</t>
    </r>
    <r>
      <rPr>
        <sz val="18"/>
        <color theme="1"/>
        <rFont val="Calibri (Body)"/>
      </rPr>
      <t xml:space="preserve"> page. </t>
    </r>
  </si>
  <si>
    <r>
      <t xml:space="preserve">Instructions For Editing The </t>
    </r>
    <r>
      <rPr>
        <b/>
        <i/>
        <sz val="44"/>
        <color rgb="FFFFF36C"/>
        <rFont val="Calibri (Body)"/>
      </rPr>
      <t>Where Am I</t>
    </r>
    <r>
      <rPr>
        <b/>
        <sz val="44"/>
        <color theme="0"/>
        <rFont val="Calibri"/>
        <family val="2"/>
        <scheme val="minor"/>
      </rPr>
      <t xml:space="preserve"> Data Sheet</t>
    </r>
  </si>
  <si>
    <r>
      <rPr>
        <b/>
        <sz val="18"/>
        <color theme="1" tint="0.249977111117893"/>
        <rFont val="Calibri"/>
        <family val="2"/>
        <scheme val="minor"/>
      </rPr>
      <t>ABOUT THE POINT/GRADE TRACKER</t>
    </r>
    <r>
      <rPr>
        <sz val="18"/>
        <color theme="1" tint="0.249977111117893"/>
        <rFont val="Calibri"/>
        <family val="2"/>
        <scheme val="minor"/>
      </rPr>
      <t xml:space="preserve">
The Point/Grade Tracker was designed to empower students, especially those who are struggling to reach their potential in their classes. Among the many challenges that students face in their academics are: 
     • Prioritizing, setting, and completing daily goals
     • Understanding what they can control
     • Knowing their current standing in a class
     • Clearly identifying pathways to success
This point/grade tracker was created to address these challenges and by so doing, increase students' beliefs that they can succeed. HOWEVER, this works only if the grade tracker is used regularly so that this becomes a habit of both behavior and mind. So, plan a time (perhaps after each exam or submission of a major homework assignment) to open the app and update your points.
</t>
    </r>
    <r>
      <rPr>
        <b/>
        <sz val="18"/>
        <color theme="1" tint="0.249977111117893"/>
        <rFont val="Calibri"/>
        <family val="2"/>
        <scheme val="minor"/>
      </rPr>
      <t>POINTS FIRST!</t>
    </r>
    <r>
      <rPr>
        <sz val="18"/>
        <color theme="1" tint="0.249977111117893"/>
        <rFont val="Calibri"/>
        <family val="2"/>
        <scheme val="minor"/>
      </rPr>
      <t xml:space="preserve">
Successfully navigating a traditional high-school or college class requires students to systematically assess the overall grading structure of a class, points assigned to each activity, the number of times each activity occurs, current number of points earned total number of points available for the class, total number of points remaining, etc. But all too often, learners don't make such assessments. Understandably, it can be mentally and emotionally taxing to think through all of these variables. 
In virtually all graded classes, grades are based on points. And the number of points varies from one graded activity to another. In other words, different activities are weighted differently when it comes to determining your final grade. Therefore, at least in terms of the numbers, a D on a 10-point quiz does not have the same impact on one's grade as does a D on a 50-point project. The only grade that really matters is the overall grade that you earn in the course. So, don't worry about the grades that you're earning for individual activities. Instead, worry about the points! Figure out how many of points remain in the semester and where those points come from. Consider your own strengths and daily activities and then, determine how to get the points you need. Then, go get those points. The idea beneath all of this is to work smarter by putting your energy into what matters most--for life inside and outside of the classroom.
DESIGNED TO EMPOWER STUDENTS
Because thinking about all of these variables is intimidating, most students take the short cut--focusing on the grades they receive for individual activities in a class instead of the points that they are earning along the way to an overall class grade. 
This is where the Point/Grade Tracker comes in. The dashboards in this app will change the way you think about your classes and what you can accomplish in your academics.
As you use this tool, you will be encouraged to think more about the details of a class, your goals for the class, and specific strategies for accomplishing these goals. It is likely that engaging in such exercises will improve: 
     • Metacognitive and critical thinking skills
     • Academic self-efficacy
     • Success-oriented attributions
     • Growth mindset
     • Self-regulatory behaviors
     • Resiliance
     • Engagement
     • Enjoyment of course content
     • Successful completion of classes
</t>
    </r>
    <r>
      <rPr>
        <b/>
        <sz val="18"/>
        <color theme="1" tint="0.249977111117893"/>
        <rFont val="Calibri"/>
        <family val="2"/>
        <scheme val="minor"/>
      </rPr>
      <t>USE IN MULTIPLE COURSES</t>
    </r>
    <r>
      <rPr>
        <sz val="18"/>
        <color theme="1" tint="0.249977111117893"/>
        <rFont val="Calibri"/>
        <family val="2"/>
        <scheme val="minor"/>
      </rPr>
      <t xml:space="preserve">
Users of this app are encouraged to create multiple versions of it, so that they can improve their academic effectiveness in other classes.
</t>
    </r>
    <r>
      <rPr>
        <b/>
        <sz val="18"/>
        <color theme="1" tint="0.249977111117893"/>
        <rFont val="Calibri"/>
        <family val="2"/>
        <scheme val="minor"/>
      </rPr>
      <t xml:space="preserve">
SOFTWARE
</t>
    </r>
    <r>
      <rPr>
        <sz val="18"/>
        <color theme="1" tint="0.249977111117893"/>
        <rFont val="Calibri"/>
        <family val="2"/>
        <scheme val="minor"/>
      </rPr>
      <t xml:space="preserve">
Currently, this app runs reliably on Windows and Mac versions of Microsoft Excel. Microsoft Office 365 is FREE for all Maricopa students. This means that Excel is also freely available to you, since it is part of the Microsoft Office Suite. Find instructions for download and install at the following link: https://my.maricopa.edu/help/microsoft-365 
</t>
    </r>
    <r>
      <rPr>
        <b/>
        <sz val="18"/>
        <color theme="1" tint="0.249977111117893"/>
        <rFont val="Calibri"/>
        <family val="2"/>
        <scheme val="minor"/>
      </rPr>
      <t>COPYRIGHT INFORMATION</t>
    </r>
    <r>
      <rPr>
        <sz val="18"/>
        <color theme="1" tint="0.249977111117893"/>
        <rFont val="Calibri"/>
        <family val="2"/>
        <scheme val="minor"/>
      </rPr>
      <t xml:space="preserve">
Copyright 2022 Ⓒ  [Derek Borman]. All Rights Reserved</t>
    </r>
  </si>
  <si>
    <t xml:space="preserve">This column lists all graded work for the semester. Names can be edited and changed. Do NOT insert additional rows or delete rows. This will result in miscalculations and incorrect grades. </t>
  </si>
  <si>
    <r>
      <t xml:space="preserve">Instructions For Editing The </t>
    </r>
    <r>
      <rPr>
        <b/>
        <i/>
        <sz val="44"/>
        <color rgb="FFFFF26B"/>
        <rFont val="Calibri (Body)"/>
      </rPr>
      <t>Where Am I</t>
    </r>
    <r>
      <rPr>
        <b/>
        <sz val="44"/>
        <color theme="0"/>
        <rFont val="Calibri"/>
        <family val="2"/>
        <scheme val="minor"/>
      </rPr>
      <t xml:space="preserve"> Data Sheet</t>
    </r>
  </si>
  <si>
    <t>▼</t>
  </si>
  <si>
    <t>WHAT IF</t>
  </si>
  <si>
    <t>WHAT IF I Earn These Additional Points For The Remaining Activities?</t>
  </si>
  <si>
    <t>Number Of Points Remaining</t>
  </si>
  <si>
    <t>IMPORTANT: Points entered in the WHAT IF column must be equal to or less than the number of points remaining for the corresponding activity.</t>
  </si>
  <si>
    <t>This column lists the number of times that each type of activity occurs and is graded during the semester. Changes to these values will change other calculations accordingly.</t>
  </si>
  <si>
    <t>This column lists the number of points that can be earned for each of the graded activities.</t>
  </si>
  <si>
    <t/>
  </si>
  <si>
    <t>What If?</t>
  </si>
  <si>
    <t>Extra Credit</t>
  </si>
  <si>
    <t>This column lists the total number of points  currently possible for each type of activity. These are automatically calculated based on data in other columns.</t>
  </si>
  <si>
    <t>Goal Grade Requires This Many Total Points</t>
  </si>
  <si>
    <t>Create "WHAT IF" scenarios for reaching my goal grade</t>
  </si>
  <si>
    <r>
      <rPr>
        <b/>
        <sz val="18"/>
        <color rgb="FFFFF26B"/>
        <rFont val="Calibri (Body)"/>
      </rPr>
      <t>Failing Grades:</t>
    </r>
    <r>
      <rPr>
        <sz val="18"/>
        <color theme="0"/>
        <rFont val="Calibri"/>
        <family val="2"/>
        <scheme val="minor"/>
      </rPr>
      <t xml:space="preserve"> Will be highlighted in red.  Failing percent is set on the </t>
    </r>
    <r>
      <rPr>
        <i/>
        <sz val="18"/>
        <color theme="0"/>
        <rFont val="Calibri"/>
        <family val="2"/>
        <scheme val="minor"/>
      </rPr>
      <t>My Settings</t>
    </r>
    <r>
      <rPr>
        <sz val="18"/>
        <color theme="0"/>
        <rFont val="Calibri"/>
        <family val="2"/>
        <scheme val="minor"/>
      </rPr>
      <t xml:space="preserve"> page.</t>
    </r>
  </si>
  <si>
    <r>
      <rPr>
        <b/>
        <sz val="18"/>
        <color theme="1"/>
        <rFont val="Calibri"/>
        <family val="2"/>
        <scheme val="minor"/>
      </rPr>
      <t>On this page, the number/types of activities and points for the entire semester are weighted according to points.</t>
    </r>
    <r>
      <rPr>
        <sz val="18"/>
        <color theme="1"/>
        <rFont val="Calibri"/>
        <family val="2"/>
        <scheme val="minor"/>
      </rPr>
      <t xml:space="preserve"> If your instructor makes any changes to graded activities, you will need to make these changes on the </t>
    </r>
    <r>
      <rPr>
        <i/>
        <sz val="18"/>
        <color theme="1"/>
        <rFont val="Calibri"/>
        <family val="2"/>
        <scheme val="minor"/>
      </rPr>
      <t>Where Am I</t>
    </r>
    <r>
      <rPr>
        <sz val="18"/>
        <color theme="1"/>
        <rFont val="Calibri"/>
        <family val="2"/>
        <scheme val="minor"/>
      </rPr>
      <t xml:space="preserve"> sheet. Changes to data on that sheet will be reflected in the chart and table below.</t>
    </r>
  </si>
  <si>
    <r>
      <rPr>
        <b/>
        <sz val="18"/>
        <color theme="1"/>
        <rFont val="Calibri"/>
        <family val="2"/>
        <scheme val="minor"/>
      </rPr>
      <t>On this page, you can assess the difference between your current standing in the class and where you want to be at the end of the semester.</t>
    </r>
    <r>
      <rPr>
        <sz val="18"/>
        <color theme="1"/>
        <rFont val="Calibri"/>
        <family val="2"/>
        <scheme val="minor"/>
      </rPr>
      <t xml:space="preserve"> This dashboard reflects the values entered on the </t>
    </r>
    <r>
      <rPr>
        <i/>
        <sz val="18"/>
        <color theme="1"/>
        <rFont val="Calibri"/>
        <family val="2"/>
        <scheme val="minor"/>
      </rPr>
      <t>My Settings</t>
    </r>
    <r>
      <rPr>
        <sz val="18"/>
        <color theme="1"/>
        <rFont val="Calibri"/>
        <family val="2"/>
        <scheme val="minor"/>
      </rPr>
      <t xml:space="preserve"> page. Make sure that you have set up correctly your </t>
    </r>
    <r>
      <rPr>
        <i/>
        <sz val="18"/>
        <color theme="1"/>
        <rFont val="Calibri"/>
        <family val="2"/>
        <scheme val="minor"/>
      </rPr>
      <t>Grade Types, Grade Percents</t>
    </r>
    <r>
      <rPr>
        <sz val="18"/>
        <color theme="1"/>
        <rFont val="Calibri"/>
        <family val="2"/>
        <scheme val="minor"/>
      </rPr>
      <t xml:space="preserve"> and </t>
    </r>
    <r>
      <rPr>
        <i/>
        <sz val="18"/>
        <color theme="1"/>
        <rFont val="Calibri"/>
        <family val="2"/>
        <scheme val="minor"/>
      </rPr>
      <t>Goal Grade</t>
    </r>
    <r>
      <rPr>
        <sz val="18"/>
        <color theme="1"/>
        <rFont val="Calibri"/>
        <family val="2"/>
        <scheme val="minor"/>
      </rPr>
      <t xml:space="preserve">, on the </t>
    </r>
    <r>
      <rPr>
        <i/>
        <sz val="18"/>
        <color theme="1"/>
        <rFont val="Calibri"/>
        <family val="2"/>
        <scheme val="minor"/>
      </rPr>
      <t>My Settings</t>
    </r>
    <r>
      <rPr>
        <sz val="18"/>
        <color theme="1"/>
        <rFont val="Calibri"/>
        <family val="2"/>
        <scheme val="minor"/>
      </rPr>
      <t xml:space="preserve"> page. </t>
    </r>
  </si>
  <si>
    <r>
      <t xml:space="preserve">On this page, you can enter various "WHAT IF" point scenarios. </t>
    </r>
    <r>
      <rPr>
        <sz val="18"/>
        <color theme="1"/>
        <rFont val="Calibri"/>
        <family val="2"/>
        <scheme val="minor"/>
      </rPr>
      <t xml:space="preserve">You can do this by first comparing your total number of current points with the total points needed to earn your goal grade. Then, look at the number of ramaining graded activities and remaining number of points that can be earned before the end of the semester. Think about the number of points still needed (to earn your goal grade) and what remaining activities give you the best chance to reach your goal. Finally, go to the </t>
    </r>
    <r>
      <rPr>
        <i/>
        <sz val="18"/>
        <color theme="1"/>
        <rFont val="Calibri"/>
        <family val="2"/>
        <scheme val="minor"/>
      </rPr>
      <t>WHAT IF</t>
    </r>
    <r>
      <rPr>
        <sz val="18"/>
        <color theme="1"/>
        <rFont val="Calibri"/>
        <family val="2"/>
        <scheme val="minor"/>
      </rPr>
      <t xml:space="preserve"> column and enter enough points to reach your goal grade. Try different combinations of points for different activities. Your total WHAT IF points will automatically be combined with your current point total in the chart.</t>
    </r>
    <r>
      <rPr>
        <b/>
        <sz val="18"/>
        <color theme="1"/>
        <rFont val="Calibri"/>
        <family val="2"/>
        <scheme val="minor"/>
      </rPr>
      <t xml:space="preserve"> 
</t>
    </r>
    <r>
      <rPr>
        <sz val="18"/>
        <color theme="1"/>
        <rFont val="Calibri"/>
        <family val="2"/>
        <scheme val="minor"/>
      </rPr>
      <t xml:space="preserve">Update your </t>
    </r>
    <r>
      <rPr>
        <i/>
        <sz val="18"/>
        <color theme="1"/>
        <rFont val="Calibri"/>
        <family val="2"/>
        <scheme val="minor"/>
      </rPr>
      <t xml:space="preserve">WHAT IF </t>
    </r>
    <r>
      <rPr>
        <sz val="18"/>
        <color theme="1"/>
        <rFont val="Calibri"/>
        <family val="2"/>
        <scheme val="minor"/>
      </rPr>
      <t>points as often as you like. Edits that you make on this page do not affect any other pages in this app.</t>
    </r>
  </si>
  <si>
    <t>Read about potential benefits of using the Class Point-Grade Tracker</t>
  </si>
  <si>
    <t>FIRST, I need to customize my settings!</t>
  </si>
  <si>
    <r>
      <t xml:space="preserve">IMPORTANT: If there are extra credit points offered in your class, they can be added to the table below. See </t>
    </r>
    <r>
      <rPr>
        <b/>
        <i/>
        <sz val="20"/>
        <color rgb="FF355CA0"/>
        <rFont val="Calibri"/>
        <family val="2"/>
        <scheme val="minor"/>
      </rPr>
      <t>Instructions</t>
    </r>
    <r>
      <rPr>
        <b/>
        <sz val="20"/>
        <color rgb="FF355CA0"/>
        <rFont val="Calibri"/>
        <family val="2"/>
        <scheme val="minor"/>
      </rPr>
      <t xml:space="preserve"> before entering extra credit points.</t>
    </r>
  </si>
  <si>
    <t>Current Point Total + WHAT IF Point Total</t>
  </si>
  <si>
    <r>
      <rPr>
        <b/>
        <sz val="22"/>
        <color rgb="FF355CA0"/>
        <rFont val="Calibri (Body)"/>
      </rPr>
      <t>NOTE:</t>
    </r>
    <r>
      <rPr>
        <sz val="22"/>
        <color rgb="FF355CA0"/>
        <rFont val="Calibri (Body)"/>
      </rPr>
      <t xml:space="preserve"> Only columns shaded in bright green below will be edited. The other columns and boxes will automatically populate with information.</t>
    </r>
  </si>
  <si>
    <t xml:space="preserve">This column lists the total number of times that this activity has occurred, during the semester. You will adjust these as the semester progresses. </t>
  </si>
  <si>
    <t xml:space="preserve">This column lists the current number of points that you have earned for each type of graded activity. </t>
  </si>
  <si>
    <t>This column lists the current percent of total points that you have earned for each type of activity. Scores lower than your designated "Failing Percent" will be highlighted in red.</t>
  </si>
  <si>
    <t>You should be able to find most of this information in your Course Syllabus, Calendar, and/or Canvas Gradebook. This is explained in the video.</t>
  </si>
  <si>
    <r>
      <rPr>
        <b/>
        <sz val="18"/>
        <color rgb="FFFFF26B"/>
        <rFont val="Calibri"/>
        <family val="2"/>
        <scheme val="minor"/>
      </rPr>
      <t xml:space="preserve">Extra Credit: </t>
    </r>
    <r>
      <rPr>
        <sz val="18"/>
        <color theme="0"/>
        <rFont val="Calibri"/>
        <family val="2"/>
        <scheme val="minor"/>
      </rPr>
      <t xml:space="preserve">If there are extra credit points for your class, do the following: First, enter "Extra Credit" in </t>
    </r>
    <r>
      <rPr>
        <i/>
        <sz val="18"/>
        <color theme="0"/>
        <rFont val="Calibri"/>
        <family val="2"/>
        <scheme val="minor"/>
      </rPr>
      <t>Graded Activities</t>
    </r>
    <r>
      <rPr>
        <sz val="18"/>
        <color theme="0"/>
        <rFont val="Calibri"/>
        <family val="2"/>
        <scheme val="minor"/>
      </rPr>
      <t xml:space="preserve"> column, as seen here. Then, for </t>
    </r>
    <r>
      <rPr>
        <i/>
        <sz val="18"/>
        <color theme="0"/>
        <rFont val="Calibri"/>
        <family val="2"/>
        <scheme val="minor"/>
      </rPr>
      <t>My Current Points Earned</t>
    </r>
    <r>
      <rPr>
        <sz val="18"/>
        <color theme="0"/>
        <rFont val="Calibri"/>
        <family val="2"/>
        <scheme val="minor"/>
      </rPr>
      <t>, enter number of extra credit points earned. Leave all other columns blank.</t>
    </r>
  </si>
  <si>
    <r>
      <rPr>
        <b/>
        <sz val="18"/>
        <color rgb="FFFFF26B"/>
        <rFont val="Calibri (Body)"/>
      </rPr>
      <t>Grade Type and Grade Percents:</t>
    </r>
    <r>
      <rPr>
        <b/>
        <sz val="18"/>
        <color theme="0"/>
        <rFont val="Calibri"/>
        <family val="2"/>
        <scheme val="minor"/>
      </rPr>
      <t xml:space="preserve"> </t>
    </r>
    <r>
      <rPr>
        <sz val="18"/>
        <color theme="0"/>
        <rFont val="Calibri"/>
        <family val="2"/>
        <scheme val="minor"/>
      </rPr>
      <t xml:space="preserve">In the two columns below, the grades on the left correspond with the percents on the right. The percents reflect the lowest percent that is required to earn the corresponding grade. If your assigned grades are different than those listed below, edit the grade types and percents below to reflect those being used in your class. REMEMBER: If you edit the grade types and percents, you must have </t>
    </r>
    <r>
      <rPr>
        <sz val="18"/>
        <color rgb="FFFFFF00"/>
        <rFont val="Calibri"/>
        <family val="2"/>
        <scheme val="minor"/>
      </rPr>
      <t>5 LEVELS  OF GRADES</t>
    </r>
    <r>
      <rPr>
        <sz val="18"/>
        <color theme="0"/>
        <rFont val="Calibri"/>
        <family val="2"/>
        <scheme val="minor"/>
      </rPr>
      <t xml:space="preserve">. </t>
    </r>
  </si>
  <si>
    <r>
      <rPr>
        <b/>
        <sz val="18"/>
        <color rgb="FFFFF26B"/>
        <rFont val="Calibri (Body)"/>
      </rPr>
      <t>Name Of Your Class:</t>
    </r>
    <r>
      <rPr>
        <sz val="18"/>
        <color theme="0"/>
        <rFont val="Calibri"/>
        <family val="2"/>
        <scheme val="minor"/>
      </rPr>
      <t xml:space="preserve">  In the box below, enter the name of your class. You can list the course number or the actual title of the class. For example, you can list "PSY101" or "Introduction To Psychology." Please keep in mind that the Point-Grade Tracker can be used for only one class at a time. So, if you wish to use the tracker for multiple classes, </t>
    </r>
  </si>
  <si>
    <r>
      <rPr>
        <b/>
        <sz val="18"/>
        <color rgb="FFFFF26B"/>
        <rFont val="Calibri (Body)"/>
      </rPr>
      <t>End-Of-Semester Goal Grade:</t>
    </r>
    <r>
      <rPr>
        <sz val="18"/>
        <color theme="0"/>
        <rFont val="Calibri"/>
        <family val="2"/>
        <scheme val="minor"/>
      </rPr>
      <t xml:space="preserve"> In the leftmost box below, enter your semester goal grade.  The grade should reflect a level that is moderately challenging--not too easy but not too difficult.  The goal grade should be challenging enough to feel rewarding when you obtain it.
</t>
    </r>
    <r>
      <rPr>
        <b/>
        <sz val="18"/>
        <color rgb="FFFFF26B"/>
        <rFont val="Calibri (Body)"/>
      </rPr>
      <t>Failing Percent:</t>
    </r>
    <r>
      <rPr>
        <sz val="18"/>
        <color theme="0"/>
        <rFont val="Calibri"/>
        <family val="2"/>
        <scheme val="minor"/>
      </rPr>
      <t xml:space="preserve"> In the rightmost box below, enter the lowest percent that would still be considered "Passing" in your class. Most often, the passing percent is 69.5% or 70%. 
Enter a numeric value BUT do not add the "%" after.</t>
    </r>
  </si>
  <si>
    <t xml:space="preserve">On this page, you will edit information only in the BRIGHT GREEN CELLS. </t>
  </si>
  <si>
    <t>Do NOT edit information in the black or white cells below.</t>
  </si>
  <si>
    <r>
      <t xml:space="preserve">Update names of graded activities and points assigned to those activities, as well as the points you earn. </t>
    </r>
    <r>
      <rPr>
        <sz val="18"/>
        <color theme="1"/>
        <rFont val="Calibri (Body)"/>
      </rPr>
      <t xml:space="preserve">Begin by editing the names of the </t>
    </r>
    <r>
      <rPr>
        <i/>
        <sz val="18"/>
        <color theme="1"/>
        <rFont val="Calibri (Body)"/>
      </rPr>
      <t xml:space="preserve">Graded Activities </t>
    </r>
    <r>
      <rPr>
        <sz val="18"/>
        <color theme="1"/>
        <rFont val="Calibri (Body)"/>
      </rPr>
      <t xml:space="preserve">in your class. Edit the other green-shaded columns according to you class requirements and your current grades. The ONLY data in the table that you need to make changes to are in the green-shaded columns. All other data and graphs will change accordingly. Keep in mind that this app requires you to organize your work into activity categories. You will not be listing your points for every single graded activity in your class. Instead, you will be summing numbers of activities for each category, summing your points for each activity category and entering those totals in the appropriate cells below.
</t>
    </r>
    <r>
      <rPr>
        <b/>
        <sz val="18"/>
        <color theme="1"/>
        <rFont val="Calibri (Body)"/>
      </rPr>
      <t xml:space="preserve">
Use your course syllabus and the Grades menu in your Canvas course to correctly update data in the table below. If you completely and correctly fill out all of the information below, then these point and percent totals will match those found in the Canvas gradebook. Please know that your official standing in this class is represented by the points/percents listed in the Canvas grade book.</t>
    </r>
  </si>
  <si>
    <t>Please know that these  point/percent totals do not represent your official standing in this course. Your official point/percent totals are found in the Canvas grade book.</t>
  </si>
  <si>
    <t>Number of Activities/Days Remaining</t>
  </si>
  <si>
    <r>
      <t>Total Number of Activitie/</t>
    </r>
    <r>
      <rPr>
        <b/>
        <sz val="16"/>
        <color rgb="FFFF0000"/>
        <rFont val="Calibri (Body)"/>
      </rPr>
      <t>Days</t>
    </r>
    <r>
      <rPr>
        <b/>
        <sz val="16"/>
        <color theme="1"/>
        <rFont val="Calibri"/>
        <family val="2"/>
        <scheme val="minor"/>
      </rPr>
      <t xml:space="preserve"> For Semester</t>
    </r>
  </si>
  <si>
    <r>
      <t>Points Possible Per Activity/</t>
    </r>
    <r>
      <rPr>
        <b/>
        <sz val="16"/>
        <color rgb="FFFF0000"/>
        <rFont val="Calibri (Body)"/>
      </rPr>
      <t>Day</t>
    </r>
  </si>
  <si>
    <t>DO NOT change any of the text or numbers in the table below.</t>
  </si>
  <si>
    <r>
      <rPr>
        <b/>
        <sz val="18"/>
        <color theme="1"/>
        <rFont val="Calibri"/>
        <family val="2"/>
        <scheme val="minor"/>
      </rPr>
      <t>This is where you begin. On this page, you will edit grades and their corresponding percents, as well as your course name. Changes that you make to the boxes below will be reflected across all of the dashboards in this app. Make sure to follow instructions below so that your point tracker is set up correctly and provides the information that you want.</t>
    </r>
    <r>
      <rPr>
        <sz val="18"/>
        <color theme="1"/>
        <rFont val="Calibri"/>
        <family val="2"/>
        <scheme val="minor"/>
      </rPr>
      <t xml:space="preserve">
</t>
    </r>
    <r>
      <rPr>
        <b/>
        <sz val="18"/>
        <color theme="4"/>
        <rFont val="Calibri (Body)"/>
      </rPr>
      <t>Grade Type &amp; Grade Percent</t>
    </r>
    <r>
      <rPr>
        <sz val="18"/>
        <color theme="1"/>
        <rFont val="Calibri"/>
        <family val="2"/>
        <scheme val="minor"/>
      </rPr>
      <t xml:space="preserve">
This point/grade tracker was designed to meet the needs of as many students as possible. The default grade/point settings for this app reflect the most commonly used 5-point grading system: A (90% or higher), B (80 - 89%), C (70 - 79%), D (60 - 69%), F (59% or lower). 
</t>
    </r>
  </si>
  <si>
    <t xml:space="preserve">However, The grading system for your class may be different. So, you can customize the grade settings below to reflect the grading system for your class. Changes that you make to the Grade Type settings will change the types of grades displayed on the various dashboards in the tracker app. Changes that you make to Grade Percent settings will change the grades that are actually assigned for number of points earned. 
IMPORTANT! If you edit the Grade Type and Grade Percent settings below, you must still have 5 different grade levels. If your class has fewer than 5 grade levels (as would be the case for a "Pass/Fail" class), then this point tracker will not work for your class. If your class has more than 5 grade levels (as might be the case in a class that assigns descriptive grades like, "Meets The Standard" or "Exceeds The Standard"), then this point tracker will not work for your class.  Click on any of the pink-shaded cells below to change the grade or percent, as instructed. Grade Type can be changed to anything you want. For Grade Percent, enter a numeric value and the app will add the "%" after. </t>
  </si>
  <si>
    <t>Pers. Dev. And Instr. Points</t>
  </si>
  <si>
    <r>
      <t xml:space="preserve">Attendance </t>
    </r>
    <r>
      <rPr>
        <b/>
        <sz val="16"/>
        <color rgb="FFFF0000"/>
        <rFont val="Arial"/>
        <family val="2"/>
      </rPr>
      <t>(based on Days x 1.67 points)</t>
    </r>
  </si>
  <si>
    <t>PSY101</t>
  </si>
  <si>
    <r>
      <rPr>
        <b/>
        <sz val="20"/>
        <color theme="1"/>
        <rFont val="Calibri"/>
        <family val="2"/>
        <scheme val="minor"/>
      </rPr>
      <t>Steps for using the tracker and improving your class performance:</t>
    </r>
    <r>
      <rPr>
        <sz val="20"/>
        <color theme="1"/>
        <rFont val="Calibri"/>
        <family val="2"/>
        <scheme val="minor"/>
      </rPr>
      <t xml:space="preserve">
   1. EDIT the settings on the </t>
    </r>
    <r>
      <rPr>
        <i/>
        <sz val="20"/>
        <color theme="1"/>
        <rFont val="Calibri"/>
        <family val="2"/>
        <scheme val="minor"/>
      </rPr>
      <t>My Settings</t>
    </r>
    <r>
      <rPr>
        <sz val="20"/>
        <color theme="1"/>
        <rFont val="Calibri"/>
        <family val="2"/>
        <scheme val="minor"/>
      </rPr>
      <t xml:space="preserve"> page.
   2. READ instructions and WATCH video tutorials.
   3. READ the information on the </t>
    </r>
    <r>
      <rPr>
        <i/>
        <sz val="20"/>
        <color theme="1"/>
        <rFont val="Calibri"/>
        <family val="2"/>
        <scheme val="minor"/>
      </rPr>
      <t>About The Point/Grade</t>
    </r>
    <r>
      <rPr>
        <sz val="20"/>
        <color theme="1"/>
        <rFont val="Calibri"/>
        <family val="2"/>
        <scheme val="minor"/>
      </rPr>
      <t xml:space="preserve"> Tracker page. 
   4. Regularly EDIT the information in the </t>
    </r>
    <r>
      <rPr>
        <i/>
        <sz val="20"/>
        <color theme="1"/>
        <rFont val="Calibri"/>
        <family val="2"/>
        <scheme val="minor"/>
      </rPr>
      <t>Where Am I?</t>
    </r>
    <r>
      <rPr>
        <sz val="20"/>
        <color theme="1"/>
        <rFont val="Calibri"/>
        <family val="2"/>
        <scheme val="minor"/>
      </rPr>
      <t xml:space="preserve"> data sheet, to reflect your current class performance.
   5. Regularly REVIEW the </t>
    </r>
    <r>
      <rPr>
        <i/>
        <sz val="20"/>
        <color theme="1"/>
        <rFont val="Calibri"/>
        <family val="2"/>
        <scheme val="minor"/>
      </rPr>
      <t>Where Do I Want to Be?</t>
    </r>
    <r>
      <rPr>
        <sz val="20"/>
        <color theme="1"/>
        <rFont val="Calibri"/>
        <family val="2"/>
        <scheme val="minor"/>
      </rPr>
      <t xml:space="preserve"> and</t>
    </r>
    <r>
      <rPr>
        <i/>
        <sz val="20"/>
        <color theme="1"/>
        <rFont val="Calibri"/>
        <family val="2"/>
        <scheme val="minor"/>
      </rPr>
      <t xml:space="preserve"> Remaining Activities</t>
    </r>
    <r>
      <rPr>
        <sz val="20"/>
        <color theme="1"/>
        <rFont val="Calibri"/>
        <family val="2"/>
        <scheme val="minor"/>
      </rPr>
      <t xml:space="preserve"> dashboards.
   6. Regularly EDIT the information on the </t>
    </r>
    <r>
      <rPr>
        <i/>
        <sz val="20"/>
        <color theme="1"/>
        <rFont val="Calibri"/>
        <family val="2"/>
        <scheme val="minor"/>
      </rPr>
      <t>What If?</t>
    </r>
    <r>
      <rPr>
        <sz val="20"/>
        <color theme="1"/>
        <rFont val="Calibri"/>
        <family val="2"/>
        <scheme val="minor"/>
      </rPr>
      <t xml:space="preserve"> dashboard.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</si>
</sst>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8" x14ac:knownFonts="1">
    <font>
      <sz val="16"/>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b/>
      <sz val="14"/>
      <color theme="1"/>
      <name val="Calibri"/>
      <family val="2"/>
      <scheme val="minor"/>
    </font>
    <font>
      <sz val="10"/>
      <color theme="1"/>
      <name val="Calibri"/>
      <family val="2"/>
      <scheme val="minor"/>
    </font>
    <font>
      <b/>
      <sz val="22"/>
      <color theme="0"/>
      <name val="Calibri"/>
      <family val="2"/>
      <scheme val="minor"/>
    </font>
    <font>
      <sz val="12"/>
      <color theme="1"/>
      <name val="Calibri"/>
      <family val="2"/>
      <scheme val="minor"/>
    </font>
    <font>
      <b/>
      <sz val="16"/>
      <color rgb="FF365C9F"/>
      <name val="Calibri"/>
      <family val="2"/>
      <scheme val="minor"/>
    </font>
    <font>
      <u/>
      <sz val="16"/>
      <color theme="10"/>
      <name val="Calibri"/>
      <family val="2"/>
      <scheme val="minor"/>
    </font>
    <font>
      <b/>
      <sz val="36"/>
      <color theme="0"/>
      <name val="Calibri"/>
      <family val="2"/>
      <scheme val="minor"/>
    </font>
    <font>
      <b/>
      <sz val="14"/>
      <color theme="0"/>
      <name val="Calibri"/>
      <family val="2"/>
      <scheme val="minor"/>
    </font>
    <font>
      <b/>
      <sz val="14"/>
      <color rgb="FF0095FF"/>
      <name val="Calibri"/>
      <family val="2"/>
      <scheme val="minor"/>
    </font>
    <font>
      <sz val="48"/>
      <color theme="1"/>
      <name val="Calibri"/>
      <family val="2"/>
      <scheme val="minor"/>
    </font>
    <font>
      <b/>
      <sz val="18"/>
      <color theme="0"/>
      <name val="Calibri"/>
      <family val="2"/>
      <scheme val="minor"/>
    </font>
    <font>
      <sz val="16"/>
      <color theme="0"/>
      <name val="Calibri"/>
      <family val="2"/>
      <scheme val="minor"/>
    </font>
    <font>
      <sz val="18"/>
      <color theme="1"/>
      <name val="Calibri"/>
      <family val="2"/>
      <scheme val="minor"/>
    </font>
    <font>
      <b/>
      <sz val="26"/>
      <color theme="1"/>
      <name val="Calibri"/>
      <family val="2"/>
      <scheme val="minor"/>
    </font>
    <font>
      <b/>
      <sz val="28"/>
      <color theme="0"/>
      <name val="Calibri"/>
      <family val="2"/>
      <scheme val="minor"/>
    </font>
    <font>
      <b/>
      <sz val="48"/>
      <color theme="0"/>
      <name val="Calibri"/>
      <family val="2"/>
      <scheme val="minor"/>
    </font>
    <font>
      <b/>
      <sz val="72"/>
      <color theme="0"/>
      <name val="Calibri"/>
      <family val="2"/>
      <scheme val="minor"/>
    </font>
    <font>
      <b/>
      <sz val="18"/>
      <color theme="1"/>
      <name val="Calibri"/>
      <family val="2"/>
      <scheme val="minor"/>
    </font>
    <font>
      <b/>
      <sz val="24"/>
      <color theme="0"/>
      <name val="Calibri"/>
      <family val="2"/>
      <scheme val="minor"/>
    </font>
    <font>
      <b/>
      <sz val="20"/>
      <color theme="0"/>
      <name val="Arial"/>
      <family val="2"/>
    </font>
    <font>
      <b/>
      <sz val="22"/>
      <color theme="1"/>
      <name val="Calibri"/>
      <family val="2"/>
      <scheme val="minor"/>
    </font>
    <font>
      <b/>
      <sz val="16"/>
      <color rgb="FFFF0000"/>
      <name val="Calibri"/>
      <family val="2"/>
      <scheme val="minor"/>
    </font>
    <font>
      <b/>
      <sz val="26"/>
      <color theme="0"/>
      <name val="Calibri"/>
      <family val="2"/>
      <scheme val="minor"/>
    </font>
    <font>
      <sz val="72"/>
      <color theme="1"/>
      <name val="Calibri"/>
      <family val="2"/>
      <scheme val="minor"/>
    </font>
    <font>
      <sz val="72"/>
      <color theme="0"/>
      <name val="Calibri"/>
      <family val="2"/>
      <scheme val="minor"/>
    </font>
    <font>
      <b/>
      <sz val="22"/>
      <color theme="1"/>
      <name val="Calibri (Body)"/>
    </font>
    <font>
      <b/>
      <sz val="28"/>
      <color theme="10"/>
      <name val="Calibri"/>
      <family val="2"/>
      <scheme val="minor"/>
    </font>
    <font>
      <b/>
      <sz val="20"/>
      <color rgb="FFFF0000"/>
      <name val="Calibri"/>
      <family val="2"/>
      <scheme val="minor"/>
    </font>
    <font>
      <b/>
      <sz val="24"/>
      <color theme="1"/>
      <name val="Calibri"/>
      <family val="2"/>
      <scheme val="minor"/>
    </font>
    <font>
      <sz val="26"/>
      <color theme="1"/>
      <name val="Calibri"/>
      <family val="2"/>
      <scheme val="minor"/>
    </font>
    <font>
      <sz val="12"/>
      <color theme="0"/>
      <name val="Calibri"/>
      <family val="2"/>
      <scheme val="minor"/>
    </font>
    <font>
      <sz val="12"/>
      <color rgb="FF365C9F"/>
      <name val="Calibri"/>
      <family val="2"/>
      <scheme val="minor"/>
    </font>
    <font>
      <sz val="48"/>
      <color theme="2" tint="-0.499984740745262"/>
      <name val="Calibri"/>
      <family val="2"/>
      <scheme val="minor"/>
    </font>
    <font>
      <sz val="12"/>
      <color theme="2" tint="-0.499984740745262"/>
      <name val="Calibri"/>
      <family val="2"/>
      <scheme val="minor"/>
    </font>
    <font>
      <sz val="48"/>
      <color theme="1" tint="0.249977111117893"/>
      <name val="Calibri"/>
      <family val="2"/>
      <scheme val="minor"/>
    </font>
    <font>
      <b/>
      <sz val="48"/>
      <color theme="1" tint="0.249977111117893"/>
      <name val="Calibri"/>
      <family val="2"/>
      <scheme val="minor"/>
    </font>
    <font>
      <sz val="12"/>
      <color theme="1" tint="0.249977111117893"/>
      <name val="Calibri"/>
      <family val="2"/>
      <scheme val="minor"/>
    </font>
    <font>
      <b/>
      <sz val="20"/>
      <color theme="0"/>
      <name val="Calibri"/>
      <family val="2"/>
      <scheme val="minor"/>
    </font>
    <font>
      <b/>
      <sz val="18"/>
      <color rgb="FFFF0000"/>
      <name val="Calibri"/>
      <family val="2"/>
      <scheme val="minor"/>
    </font>
    <font>
      <b/>
      <sz val="48"/>
      <color theme="0"/>
      <name val="Calibri (Body)"/>
    </font>
    <font>
      <b/>
      <sz val="48"/>
      <color rgb="FF758DB8"/>
      <name val="Calibri"/>
      <family val="2"/>
      <scheme val="minor"/>
    </font>
    <font>
      <b/>
      <sz val="36"/>
      <color rgb="FF758DB8"/>
      <name val="Calibri"/>
      <family val="2"/>
      <scheme val="minor"/>
    </font>
    <font>
      <b/>
      <sz val="20"/>
      <color theme="1"/>
      <name val="Calibri"/>
      <family val="2"/>
      <scheme val="minor"/>
    </font>
    <font>
      <b/>
      <sz val="20"/>
      <color rgb="FF697361"/>
      <name val="Calibri"/>
      <family val="2"/>
      <scheme val="minor"/>
    </font>
    <font>
      <b/>
      <sz val="16"/>
      <color rgb="FF697361"/>
      <name val="Arial"/>
      <family val="2"/>
    </font>
    <font>
      <b/>
      <sz val="20"/>
      <color rgb="FF355CA0"/>
      <name val="Calibri"/>
      <family val="2"/>
      <scheme val="minor"/>
    </font>
    <font>
      <b/>
      <sz val="24"/>
      <color rgb="FF365C9F"/>
      <name val="Calibri"/>
      <family val="2"/>
      <scheme val="minor"/>
    </font>
    <font>
      <b/>
      <i/>
      <sz val="20"/>
      <color rgb="FF355CA0"/>
      <name val="Calibri"/>
      <family val="2"/>
      <scheme val="minor"/>
    </font>
    <font>
      <sz val="72"/>
      <color rgb="FF4F6C89"/>
      <name val="Calibri"/>
      <family val="2"/>
      <scheme val="minor"/>
    </font>
    <font>
      <b/>
      <sz val="72"/>
      <color rgb="FF4F6C89"/>
      <name val="Calibri"/>
      <family val="2"/>
      <scheme val="minor"/>
    </font>
    <font>
      <b/>
      <sz val="36"/>
      <color theme="0"/>
      <name val="Calibri (Body)"/>
    </font>
    <font>
      <sz val="24"/>
      <color rgb="FFFFF26B"/>
      <name val="Calibri (Body)"/>
    </font>
    <font>
      <sz val="24"/>
      <color rgb="FFFFF26B"/>
      <name val="Calibri"/>
      <family val="2"/>
      <scheme val="minor"/>
    </font>
    <font>
      <sz val="24"/>
      <color theme="0"/>
      <name val="Calibri"/>
      <family val="2"/>
      <scheme val="minor"/>
    </font>
    <font>
      <b/>
      <sz val="28"/>
      <color rgb="FF4F6C89"/>
      <name val="Calibri"/>
      <family val="2"/>
      <scheme val="minor"/>
    </font>
    <font>
      <b/>
      <sz val="22"/>
      <color rgb="FFB69C4F"/>
      <name val="Calibri"/>
      <family val="2"/>
      <scheme val="minor"/>
    </font>
    <font>
      <b/>
      <sz val="22"/>
      <color rgb="FFFF2E92"/>
      <name val="Calibri"/>
      <family val="2"/>
      <scheme val="minor"/>
    </font>
    <font>
      <b/>
      <sz val="28"/>
      <color rgb="FF506C89"/>
      <name val="Calibri"/>
      <family val="2"/>
      <scheme val="minor"/>
    </font>
    <font>
      <b/>
      <sz val="18"/>
      <color theme="1"/>
      <name val="Calibri (Body)"/>
    </font>
    <font>
      <sz val="18"/>
      <color theme="1"/>
      <name val="Calibri (Body)"/>
    </font>
    <font>
      <i/>
      <sz val="18"/>
      <color theme="1"/>
      <name val="Calibri (Body)"/>
    </font>
    <font>
      <sz val="20"/>
      <color theme="1"/>
      <name val="Calibri"/>
      <family val="2"/>
      <scheme val="minor"/>
    </font>
    <font>
      <b/>
      <sz val="44"/>
      <color theme="0"/>
      <name val="Calibri"/>
      <family val="2"/>
      <scheme val="minor"/>
    </font>
    <font>
      <b/>
      <sz val="44"/>
      <color theme="0"/>
      <name val="Calibri"/>
      <family val="2"/>
    </font>
    <font>
      <b/>
      <i/>
      <sz val="44"/>
      <color rgb="FFFFF36C"/>
      <name val="Calibri (Body)"/>
    </font>
    <font>
      <b/>
      <sz val="28"/>
      <color rgb="FF758DB8"/>
      <name val="Calibri"/>
      <family val="2"/>
      <scheme val="minor"/>
    </font>
    <font>
      <sz val="18"/>
      <color theme="1" tint="0.249977111117893"/>
      <name val="Calibri"/>
      <family val="2"/>
      <scheme val="minor"/>
    </font>
    <font>
      <b/>
      <sz val="18"/>
      <color theme="1" tint="0.249977111117893"/>
      <name val="Calibri"/>
      <family val="2"/>
      <scheme val="minor"/>
    </font>
    <font>
      <sz val="16"/>
      <color theme="3"/>
      <name val="Calibri"/>
      <family val="2"/>
      <scheme val="minor"/>
    </font>
    <font>
      <sz val="17"/>
      <color theme="0"/>
      <name val="Calibri (Body)"/>
    </font>
    <font>
      <sz val="17"/>
      <color theme="0"/>
      <name val="Calibri"/>
      <family val="2"/>
      <scheme val="minor"/>
    </font>
    <font>
      <b/>
      <i/>
      <sz val="44"/>
      <color rgb="FFFFF26B"/>
      <name val="Calibri (Body)"/>
    </font>
    <font>
      <b/>
      <sz val="72"/>
      <color rgb="FF365CA0"/>
      <name val="Calibri (Body)"/>
    </font>
    <font>
      <sz val="24"/>
      <color theme="1"/>
      <name val="Calibri"/>
      <family val="2"/>
      <scheme val="minor"/>
    </font>
    <font>
      <b/>
      <sz val="36"/>
      <color rgb="FFFFF26B"/>
      <name val="Calibri"/>
      <family val="2"/>
      <scheme val="minor"/>
    </font>
    <font>
      <b/>
      <sz val="16"/>
      <color theme="0" tint="-0.34998626667073579"/>
      <name val="Arial"/>
      <family val="2"/>
    </font>
    <font>
      <b/>
      <sz val="20"/>
      <color theme="0" tint="-0.34998626667073579"/>
      <name val="Calibri"/>
      <family val="2"/>
      <scheme val="minor"/>
    </font>
    <font>
      <b/>
      <sz val="20"/>
      <color rgb="FFFF0000"/>
      <name val="Calibri (Body)"/>
    </font>
    <font>
      <b/>
      <sz val="16"/>
      <color theme="0" tint="-0.499984740745262"/>
      <name val="Calibri"/>
      <family val="2"/>
      <scheme val="minor"/>
    </font>
    <font>
      <b/>
      <sz val="22"/>
      <color theme="9" tint="-0.499984740745262"/>
      <name val="Arial"/>
      <family val="2"/>
    </font>
    <font>
      <b/>
      <sz val="26"/>
      <color theme="9" tint="-0.499984740745262"/>
      <name val="Calibri"/>
      <family val="2"/>
      <scheme val="minor"/>
    </font>
    <font>
      <b/>
      <sz val="10"/>
      <color rgb="FF697361"/>
      <name val="Arial"/>
      <family val="2"/>
    </font>
    <font>
      <b/>
      <sz val="26"/>
      <color theme="0" tint="-0.34998626667073579"/>
      <name val="Calibri"/>
      <family val="2"/>
      <scheme val="minor"/>
    </font>
    <font>
      <b/>
      <sz val="18"/>
      <color theme="1" tint="0.34998626667073579"/>
      <name val="Calibri"/>
      <family val="2"/>
      <scheme val="minor"/>
    </font>
    <font>
      <b/>
      <sz val="48"/>
      <color theme="1" tint="0.34998626667073579"/>
      <name val="Calibri"/>
      <family val="2"/>
      <scheme val="minor"/>
    </font>
    <font>
      <b/>
      <sz val="16"/>
      <color theme="1" tint="0.34998626667073579"/>
      <name val="Calibri"/>
      <family val="2"/>
      <scheme val="minor"/>
    </font>
    <font>
      <b/>
      <sz val="20"/>
      <color theme="1" tint="0.34998626667073579"/>
      <name val="Arial"/>
      <family val="2"/>
    </font>
    <font>
      <b/>
      <sz val="26"/>
      <color theme="1" tint="0.34998626667073579"/>
      <name val="Calibri"/>
      <family val="2"/>
      <scheme val="minor"/>
    </font>
    <font>
      <b/>
      <sz val="13"/>
      <color rgb="FF697361"/>
      <name val="Arial"/>
      <family val="2"/>
    </font>
    <font>
      <b/>
      <sz val="18"/>
      <color theme="4"/>
      <name val="Calibri (Body)"/>
    </font>
    <font>
      <sz val="18"/>
      <color theme="0"/>
      <name val="Calibri"/>
      <family val="2"/>
      <scheme val="minor"/>
    </font>
    <font>
      <sz val="18"/>
      <color rgb="FFFFFF00"/>
      <name val="Calibri"/>
      <family val="2"/>
      <scheme val="minor"/>
    </font>
    <font>
      <b/>
      <sz val="72"/>
      <color rgb="FFA173B7"/>
      <name val="Calibri"/>
      <family val="2"/>
      <scheme val="minor"/>
    </font>
    <font>
      <sz val="72"/>
      <color rgb="FFA173B7"/>
      <name val="Calibri (Body)"/>
    </font>
    <font>
      <i/>
      <sz val="18"/>
      <color theme="0"/>
      <name val="Calibri"/>
      <family val="2"/>
      <scheme val="minor"/>
    </font>
    <font>
      <b/>
      <sz val="18"/>
      <color rgb="FFFFF26B"/>
      <name val="Calibri (Body)"/>
    </font>
    <font>
      <b/>
      <sz val="18"/>
      <color rgb="FFFFF26B"/>
      <name val="Calibri"/>
      <family val="2"/>
      <scheme val="minor"/>
    </font>
    <font>
      <i/>
      <sz val="18"/>
      <color theme="1"/>
      <name val="Calibri"/>
      <family val="2"/>
      <scheme val="minor"/>
    </font>
    <font>
      <sz val="22"/>
      <color theme="1"/>
      <name val="Calibri"/>
      <family val="2"/>
      <scheme val="minor"/>
    </font>
    <font>
      <sz val="28"/>
      <color theme="1"/>
      <name val="Calibri"/>
      <family val="2"/>
      <scheme val="minor"/>
    </font>
    <font>
      <sz val="60"/>
      <color theme="1"/>
      <name val="Calibri"/>
      <family val="2"/>
      <scheme val="minor"/>
    </font>
    <font>
      <b/>
      <sz val="60"/>
      <color theme="0"/>
      <name val="Calibri"/>
      <family val="2"/>
      <scheme val="minor"/>
    </font>
    <font>
      <b/>
      <sz val="26"/>
      <color rgb="FFFFF26B"/>
      <name val="Calibri (Body)"/>
    </font>
    <font>
      <b/>
      <sz val="26"/>
      <color rgb="FFFFF26B"/>
      <name val="Calibri"/>
      <family val="2"/>
      <scheme val="minor"/>
    </font>
    <font>
      <b/>
      <sz val="24"/>
      <color rgb="FF697561"/>
      <name val="Calibri"/>
      <family val="2"/>
      <scheme val="minor"/>
    </font>
    <font>
      <sz val="22"/>
      <color rgb="FF355CA0"/>
      <name val="Calibri (Body)"/>
    </font>
    <font>
      <b/>
      <sz val="22"/>
      <color rgb="FF355CA0"/>
      <name val="Calibri (Body)"/>
    </font>
    <font>
      <b/>
      <sz val="20"/>
      <color rgb="FFFFF26B"/>
      <name val="Calibri"/>
      <family val="2"/>
      <scheme val="minor"/>
    </font>
    <font>
      <b/>
      <sz val="24"/>
      <color theme="0"/>
      <name val="Calibri (Body)"/>
    </font>
    <font>
      <b/>
      <sz val="15"/>
      <color theme="0"/>
      <name val="Calibri"/>
      <family val="2"/>
      <scheme val="minor"/>
    </font>
    <font>
      <b/>
      <sz val="16"/>
      <color rgb="FFFF0000"/>
      <name val="Calibri (Body)"/>
    </font>
    <font>
      <b/>
      <sz val="21"/>
      <color rgb="FFFF2E92"/>
      <name val="Calibri"/>
      <family val="2"/>
      <scheme val="minor"/>
    </font>
    <font>
      <i/>
      <sz val="20"/>
      <color theme="1"/>
      <name val="Calibri"/>
      <family val="2"/>
      <scheme val="minor"/>
    </font>
    <font>
      <b/>
      <sz val="16"/>
      <color rgb="FFFF000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73FB79"/>
        <bgColor indexed="64"/>
      </patternFill>
    </fill>
    <fill>
      <patternFill patternType="solid">
        <fgColor theme="0"/>
        <bgColor indexed="64"/>
      </patternFill>
    </fill>
    <fill>
      <patternFill patternType="solid">
        <fgColor rgb="FF365C9F"/>
        <bgColor indexed="64"/>
      </patternFill>
    </fill>
    <fill>
      <patternFill patternType="solid">
        <fgColor rgb="FF4F6C89"/>
        <bgColor indexed="64"/>
      </patternFill>
    </fill>
    <fill>
      <patternFill patternType="solid">
        <fgColor rgb="FFFFF26B"/>
        <bgColor indexed="64"/>
      </patternFill>
    </fill>
    <fill>
      <patternFill patternType="solid">
        <fgColor theme="1" tint="0.249977111117893"/>
        <bgColor indexed="64"/>
      </patternFill>
    </fill>
    <fill>
      <patternFill patternType="solid">
        <fgColor rgb="FF758DB8"/>
        <bgColor indexed="64"/>
      </patternFill>
    </fill>
    <fill>
      <patternFill patternType="solid">
        <fgColor rgb="FFC9AC56"/>
        <bgColor indexed="64"/>
      </patternFill>
    </fill>
    <fill>
      <patternFill patternType="solid">
        <fgColor rgb="FF87947A"/>
        <bgColor indexed="64"/>
      </patternFill>
    </fill>
    <fill>
      <patternFill patternType="solid">
        <fgColor rgb="FF697361"/>
        <bgColor indexed="64"/>
      </patternFill>
    </fill>
    <fill>
      <patternFill patternType="solid">
        <fgColor rgb="FFCA90E2"/>
        <bgColor indexed="64"/>
      </patternFill>
    </fill>
    <fill>
      <patternFill patternType="solid">
        <fgColor rgb="FFFF2F92"/>
        <bgColor indexed="64"/>
      </patternFill>
    </fill>
    <fill>
      <patternFill patternType="solid">
        <fgColor rgb="FFFF2F93"/>
        <bgColor indexed="64"/>
      </patternFill>
    </fill>
    <fill>
      <patternFill patternType="solid">
        <fgColor rgb="FFD49F00"/>
        <bgColor indexed="64"/>
      </patternFill>
    </fill>
    <fill>
      <patternFill patternType="solid">
        <fgColor rgb="FFA173B7"/>
        <bgColor indexed="64"/>
      </patternFill>
    </fill>
    <fill>
      <patternFill patternType="solid">
        <fgColor rgb="FFCA90E3"/>
        <bgColor indexed="64"/>
      </patternFill>
    </fill>
    <fill>
      <patternFill patternType="solid">
        <fgColor theme="0" tint="-4.9989318521683403E-2"/>
        <bgColor indexed="64"/>
      </patternFill>
    </fill>
    <fill>
      <patternFill patternType="solid">
        <fgColor rgb="FF404040"/>
        <bgColor indexed="64"/>
      </patternFill>
    </fill>
    <fill>
      <patternFill patternType="solid">
        <fgColor rgb="FFDBE3F4"/>
        <bgColor indexed="64"/>
      </patternFill>
    </fill>
    <fill>
      <patternFill patternType="solid">
        <fgColor rgb="FFEFEFEF"/>
        <bgColor indexed="64"/>
      </patternFill>
    </fill>
    <fill>
      <patternFill patternType="solid">
        <fgColor rgb="FFFF2E93"/>
        <bgColor indexed="64"/>
      </patternFill>
    </fill>
    <fill>
      <patternFill patternType="solid">
        <fgColor rgb="FF365CA0"/>
        <bgColor indexed="64"/>
      </patternFill>
    </fill>
    <fill>
      <patternFill patternType="solid">
        <fgColor rgb="FFE9EAEA"/>
        <bgColor indexed="64"/>
      </patternFill>
    </fill>
    <fill>
      <patternFill patternType="solid">
        <fgColor rgb="FFFF0000"/>
        <bgColor indexed="64"/>
      </patternFill>
    </fill>
    <fill>
      <patternFill patternType="solid">
        <fgColor theme="1"/>
        <bgColor indexed="64"/>
      </patternFill>
    </fill>
    <fill>
      <patternFill patternType="solid">
        <fgColor rgb="FFB5BDAE"/>
        <bgColor indexed="64"/>
      </patternFill>
    </fill>
    <fill>
      <patternFill patternType="solid">
        <fgColor rgb="FFA9FDAD"/>
        <bgColor indexed="64"/>
      </patternFill>
    </fill>
    <fill>
      <patternFill patternType="solid">
        <fgColor rgb="FFE8E8E8"/>
        <bgColor indexed="64"/>
      </patternFill>
    </fill>
    <fill>
      <patternFill patternType="solid">
        <fgColor rgb="FFE4C369"/>
        <bgColor indexed="64"/>
      </patternFill>
    </fill>
    <fill>
      <patternFill patternType="solid">
        <fgColor rgb="FFDDBBEC"/>
        <bgColor indexed="64"/>
      </patternFill>
    </fill>
    <fill>
      <patternFill patternType="solid">
        <fgColor rgb="FF000000"/>
        <bgColor indexed="64"/>
      </patternFill>
    </fill>
    <fill>
      <patternFill patternType="solid">
        <fgColor rgb="FF86957A"/>
        <bgColor indexed="64"/>
      </patternFill>
    </fill>
  </fills>
  <borders count="164">
    <border>
      <left/>
      <right/>
      <top/>
      <bottom/>
      <diagonal/>
    </border>
    <border>
      <left style="thin">
        <color rgb="FF365C9F"/>
      </left>
      <right/>
      <top/>
      <bottom/>
      <diagonal/>
    </border>
    <border>
      <left style="thin">
        <color rgb="FFDEA900"/>
      </left>
      <right style="thin">
        <color rgb="FFDEA900"/>
      </right>
      <top style="thin">
        <color rgb="FFDEA900"/>
      </top>
      <bottom style="thin">
        <color rgb="FFDEA900"/>
      </bottom>
      <diagonal/>
    </border>
    <border>
      <left/>
      <right style="medium">
        <color theme="1"/>
      </right>
      <top/>
      <bottom/>
      <diagonal/>
    </border>
    <border>
      <left/>
      <right style="medium">
        <color theme="1"/>
      </right>
      <top/>
      <bottom style="medium">
        <color theme="1"/>
      </bottom>
      <diagonal/>
    </border>
    <border>
      <left/>
      <right/>
      <top/>
      <bottom style="medium">
        <color theme="1"/>
      </bottom>
      <diagonal/>
    </border>
    <border>
      <left style="thin">
        <color rgb="FFDEA900"/>
      </left>
      <right/>
      <top/>
      <bottom/>
      <diagonal/>
    </border>
    <border>
      <left/>
      <right style="thin">
        <color rgb="FFDEA900"/>
      </right>
      <top/>
      <bottom/>
      <diagonal/>
    </border>
    <border>
      <left style="thin">
        <color rgb="FF406429"/>
      </left>
      <right style="thin">
        <color rgb="FF365C9F"/>
      </right>
      <top style="thin">
        <color rgb="FF406429"/>
      </top>
      <bottom style="thin">
        <color rgb="FF406429"/>
      </bottom>
      <diagonal/>
    </border>
    <border>
      <left style="thin">
        <color rgb="FF365C9F"/>
      </left>
      <right style="thin">
        <color rgb="FF406429"/>
      </right>
      <top style="thin">
        <color rgb="FF406429"/>
      </top>
      <bottom style="thin">
        <color rgb="FF406429"/>
      </bottom>
      <diagonal/>
    </border>
    <border>
      <left style="medium">
        <color rgb="FF406429"/>
      </left>
      <right style="thin">
        <color rgb="FF406429"/>
      </right>
      <top style="medium">
        <color rgb="FF406429"/>
      </top>
      <bottom style="medium">
        <color rgb="FF406429"/>
      </bottom>
      <diagonal/>
    </border>
    <border>
      <left style="thin">
        <color rgb="FF406429"/>
      </left>
      <right style="thin">
        <color rgb="FF406429"/>
      </right>
      <top style="medium">
        <color rgb="FF406429"/>
      </top>
      <bottom style="medium">
        <color rgb="FF406429"/>
      </bottom>
      <diagonal/>
    </border>
    <border>
      <left style="thin">
        <color rgb="FFFFC000"/>
      </left>
      <right/>
      <top/>
      <bottom/>
      <diagonal/>
    </border>
    <border>
      <left style="thin">
        <color rgb="FFFFC000"/>
      </left>
      <right style="thin">
        <color rgb="FFDEA900"/>
      </right>
      <top style="thin">
        <color rgb="FFDEA900"/>
      </top>
      <bottom style="thin">
        <color rgb="FFDEA900"/>
      </bottom>
      <diagonal/>
    </border>
    <border>
      <left style="thin">
        <color rgb="FFFFC000"/>
      </left>
      <right style="thin">
        <color rgb="FFDEA900"/>
      </right>
      <top style="thin">
        <color rgb="FFDEA900"/>
      </top>
      <bottom style="thin">
        <color theme="0"/>
      </bottom>
      <diagonal/>
    </border>
    <border>
      <left style="thin">
        <color rgb="FFFFC000"/>
      </left>
      <right style="thin">
        <color rgb="FFDEA900"/>
      </right>
      <top style="thin">
        <color theme="0"/>
      </top>
      <bottom style="thin">
        <color theme="0"/>
      </bottom>
      <diagonal/>
    </border>
    <border>
      <left style="thin">
        <color rgb="FFDEA900"/>
      </left>
      <right style="thin">
        <color rgb="FFDEA900"/>
      </right>
      <top style="thin">
        <color theme="0"/>
      </top>
      <bottom style="thin">
        <color theme="0"/>
      </bottom>
      <diagonal/>
    </border>
    <border>
      <left/>
      <right style="medium">
        <color theme="1" tint="0.249977111117893"/>
      </right>
      <top/>
      <bottom/>
      <diagonal/>
    </border>
    <border>
      <left/>
      <right/>
      <top style="medium">
        <color theme="1" tint="0.249977111117893"/>
      </top>
      <bottom/>
      <diagonal/>
    </border>
    <border>
      <left/>
      <right/>
      <top/>
      <bottom style="medium">
        <color theme="1" tint="0.249977111117893"/>
      </bottom>
      <diagonal/>
    </border>
    <border>
      <left/>
      <right style="medium">
        <color theme="1" tint="0.249977111117893"/>
      </right>
      <top/>
      <bottom style="medium">
        <color theme="1" tint="0.249977111117893"/>
      </bottom>
      <diagonal/>
    </border>
    <border>
      <left style="medium">
        <color theme="1" tint="0.249977111117893"/>
      </left>
      <right/>
      <top/>
      <bottom/>
      <diagonal/>
    </border>
    <border>
      <left style="medium">
        <color rgb="FF758DB8"/>
      </left>
      <right style="medium">
        <color rgb="FF758DB8"/>
      </right>
      <top/>
      <bottom style="medium">
        <color rgb="FF758DB8"/>
      </bottom>
      <diagonal/>
    </border>
    <border>
      <left style="medium">
        <color rgb="FF758DB8"/>
      </left>
      <right/>
      <top/>
      <bottom style="medium">
        <color rgb="FF758DB8"/>
      </bottom>
      <diagonal/>
    </border>
    <border>
      <left style="medium">
        <color rgb="FF758DB8"/>
      </left>
      <right/>
      <top style="medium">
        <color rgb="FF758DB8"/>
      </top>
      <bottom style="medium">
        <color rgb="FF758DB8"/>
      </bottom>
      <diagonal/>
    </border>
    <border>
      <left style="medium">
        <color rgb="FF758DB8"/>
      </left>
      <right/>
      <top style="medium">
        <color rgb="FF758DB8"/>
      </top>
      <bottom/>
      <diagonal/>
    </border>
    <border>
      <left style="thin">
        <color rgb="FFDEA900"/>
      </left>
      <right style="thin">
        <color rgb="FFDEA900"/>
      </right>
      <top style="thin">
        <color theme="0"/>
      </top>
      <bottom/>
      <diagonal/>
    </border>
    <border>
      <left style="thin">
        <color rgb="FFDEA900"/>
      </left>
      <right style="thin">
        <color rgb="FFDEA900"/>
      </right>
      <top style="thin">
        <color rgb="FFDEA900"/>
      </top>
      <bottom/>
      <diagonal/>
    </border>
    <border>
      <left style="dashed">
        <color rgb="FFCA90E3"/>
      </left>
      <right style="dashed">
        <color rgb="FFCA90E3"/>
      </right>
      <top style="dashed">
        <color rgb="FFCA90E3"/>
      </top>
      <bottom style="dashed">
        <color rgb="FFCA90E3"/>
      </bottom>
      <diagonal/>
    </border>
    <border>
      <left style="thin">
        <color rgb="FF406429"/>
      </left>
      <right/>
      <top style="medium">
        <color rgb="FF406429"/>
      </top>
      <bottom style="medium">
        <color rgb="FF406429"/>
      </bottom>
      <diagonal/>
    </border>
    <border>
      <left/>
      <right/>
      <top style="medium">
        <color rgb="FF406429"/>
      </top>
      <bottom style="medium">
        <color rgb="FF406429"/>
      </bottom>
      <diagonal/>
    </border>
    <border>
      <left/>
      <right style="medium">
        <color rgb="FF406429"/>
      </right>
      <top style="medium">
        <color rgb="FF406429"/>
      </top>
      <bottom style="medium">
        <color rgb="FF406429"/>
      </bottom>
      <diagonal/>
    </border>
    <border>
      <left/>
      <right/>
      <top style="medium">
        <color rgb="FF406429"/>
      </top>
      <bottom/>
      <diagonal/>
    </border>
    <border>
      <left style="medium">
        <color rgb="FF406429"/>
      </left>
      <right/>
      <top/>
      <bottom/>
      <diagonal/>
    </border>
    <border>
      <left/>
      <right style="thin">
        <color rgb="FF365C9F"/>
      </right>
      <top/>
      <bottom/>
      <diagonal/>
    </border>
    <border>
      <left/>
      <right/>
      <top style="thin">
        <color theme="0"/>
      </top>
      <bottom/>
      <diagonal/>
    </border>
    <border>
      <left/>
      <right/>
      <top style="medium">
        <color rgb="FF758DB8"/>
      </top>
      <bottom/>
      <diagonal/>
    </border>
    <border>
      <left/>
      <right style="medium">
        <color rgb="FF758DB8"/>
      </right>
      <top/>
      <bottom style="medium">
        <color rgb="FF758DB8"/>
      </bottom>
      <diagonal/>
    </border>
    <border>
      <left/>
      <right/>
      <top style="medium">
        <color rgb="FF758DB8"/>
      </top>
      <bottom style="medium">
        <color theme="0"/>
      </bottom>
      <diagonal/>
    </border>
    <border>
      <left style="medium">
        <color theme="1"/>
      </left>
      <right/>
      <top/>
      <bottom/>
      <diagonal/>
    </border>
    <border>
      <left style="medium">
        <color rgb="FF758DB8"/>
      </left>
      <right style="medium">
        <color rgb="FF758DB8"/>
      </right>
      <top style="medium">
        <color rgb="FF758DB8"/>
      </top>
      <bottom style="medium">
        <color rgb="FF758DB8"/>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thin">
        <color rgb="FFC9AC56"/>
      </left>
      <right/>
      <top style="thin">
        <color theme="0"/>
      </top>
      <bottom/>
      <diagonal/>
    </border>
    <border>
      <left/>
      <right/>
      <top style="thin">
        <color rgb="FFC9AC56"/>
      </top>
      <bottom/>
      <diagonal/>
    </border>
    <border>
      <left style="thin">
        <color rgb="FFC9AC56"/>
      </left>
      <right/>
      <top style="thin">
        <color rgb="FFC9AC56"/>
      </top>
      <bottom style="thin">
        <color rgb="FFC9AC56"/>
      </bottom>
      <diagonal/>
    </border>
    <border>
      <left/>
      <right style="thin">
        <color rgb="FFC9AC56"/>
      </right>
      <top style="thin">
        <color rgb="FFC9AC56"/>
      </top>
      <bottom style="thin">
        <color rgb="FFC9AC56"/>
      </bottom>
      <diagonal/>
    </border>
    <border>
      <left/>
      <right/>
      <top/>
      <bottom style="thin">
        <color rgb="FF406429"/>
      </bottom>
      <diagonal/>
    </border>
    <border>
      <left/>
      <right style="medium">
        <color rgb="FF406429"/>
      </right>
      <top style="thin">
        <color rgb="FF406429"/>
      </top>
      <bottom style="thin">
        <color rgb="FF406429"/>
      </bottom>
      <diagonal/>
    </border>
    <border>
      <left style="thin">
        <color rgb="FF406429"/>
      </left>
      <right style="thin">
        <color rgb="FF406429"/>
      </right>
      <top/>
      <bottom style="medium">
        <color rgb="FF406429"/>
      </bottom>
      <diagonal/>
    </border>
    <border>
      <left/>
      <right style="thin">
        <color rgb="FF406429"/>
      </right>
      <top/>
      <bottom style="medium">
        <color rgb="FF406429"/>
      </bottom>
      <diagonal/>
    </border>
    <border>
      <left style="thin">
        <color rgb="FF406429"/>
      </left>
      <right/>
      <top/>
      <bottom style="medium">
        <color rgb="FF406429"/>
      </bottom>
      <diagonal/>
    </border>
    <border>
      <left/>
      <right/>
      <top style="thin">
        <color rgb="FF406429"/>
      </top>
      <bottom style="thin">
        <color rgb="FF406429"/>
      </bottom>
      <diagonal/>
    </border>
    <border>
      <left/>
      <right/>
      <top style="medium">
        <color theme="1"/>
      </top>
      <bottom/>
      <diagonal/>
    </border>
    <border>
      <left style="medium">
        <color rgb="FF758DB8"/>
      </left>
      <right style="medium">
        <color rgb="FF758DB8"/>
      </right>
      <top style="medium">
        <color rgb="FF758DB8"/>
      </top>
      <bottom/>
      <diagonal/>
    </border>
    <border>
      <left style="medium">
        <color rgb="FF758DB8"/>
      </left>
      <right style="medium">
        <color rgb="FF758DB8"/>
      </right>
      <top/>
      <bottom/>
      <diagonal/>
    </border>
    <border>
      <left style="thin">
        <color rgb="FFFF2E93"/>
      </left>
      <right style="thin">
        <color rgb="FFFF2E93"/>
      </right>
      <top style="thin">
        <color rgb="FFFF2E93"/>
      </top>
      <bottom style="thin">
        <color rgb="FFFF2E93"/>
      </bottom>
      <diagonal/>
    </border>
    <border>
      <left style="thin">
        <color rgb="FFFF2E93"/>
      </left>
      <right style="thin">
        <color rgb="FFFF2E93"/>
      </right>
      <top style="thin">
        <color rgb="FFFF2E93"/>
      </top>
      <bottom style="thin">
        <color theme="0"/>
      </bottom>
      <diagonal/>
    </border>
    <border>
      <left style="thin">
        <color rgb="FFFF2E93"/>
      </left>
      <right style="thin">
        <color rgb="FFFF2E93"/>
      </right>
      <top/>
      <bottom style="thin">
        <color rgb="FFFF2E93"/>
      </bottom>
      <diagonal/>
    </border>
    <border>
      <left style="thin">
        <color rgb="FFFF2E93"/>
      </left>
      <right style="thin">
        <color rgb="FFFF2E93"/>
      </right>
      <top/>
      <bottom/>
      <diagonal/>
    </border>
    <border>
      <left style="thin">
        <color rgb="FFFF2E93"/>
      </left>
      <right style="thin">
        <color rgb="FFFF2E93"/>
      </right>
      <top style="thin">
        <color theme="0"/>
      </top>
      <bottom/>
      <diagonal/>
    </border>
    <border>
      <left style="thin">
        <color rgb="FFFF2E93"/>
      </left>
      <right style="thin">
        <color rgb="FFFF2E93"/>
      </right>
      <top style="thin">
        <color theme="0"/>
      </top>
      <bottom style="thin">
        <color theme="0"/>
      </bottom>
      <diagonal/>
    </border>
    <border>
      <left style="thin">
        <color rgb="FF758DB8"/>
      </left>
      <right style="thin">
        <color rgb="FF758DB8"/>
      </right>
      <top style="thin">
        <color rgb="FF758DB8"/>
      </top>
      <bottom style="medium">
        <color rgb="FF758DB8"/>
      </bottom>
      <diagonal/>
    </border>
    <border>
      <left style="thin">
        <color rgb="FF758DB8"/>
      </left>
      <right style="thin">
        <color rgb="FF758DB8"/>
      </right>
      <top style="medium">
        <color rgb="FF758DB8"/>
      </top>
      <bottom/>
      <diagonal/>
    </border>
    <border>
      <left style="thin">
        <color rgb="FF758DB8"/>
      </left>
      <right style="thin">
        <color rgb="FF758DB8"/>
      </right>
      <top/>
      <bottom/>
      <diagonal/>
    </border>
    <border>
      <left style="thin">
        <color rgb="FF758DB8"/>
      </left>
      <right style="thin">
        <color rgb="FF758DB8"/>
      </right>
      <top/>
      <bottom style="thin">
        <color rgb="FF758DB8"/>
      </bottom>
      <diagonal/>
    </border>
    <border>
      <left style="thin">
        <color rgb="FF87947A"/>
      </left>
      <right style="thin">
        <color rgb="FF87947A"/>
      </right>
      <top/>
      <bottom/>
      <diagonal/>
    </border>
    <border>
      <left style="medium">
        <color rgb="FF406429"/>
      </left>
      <right style="thin">
        <color rgb="FF406429"/>
      </right>
      <top style="medium">
        <color rgb="FF406429"/>
      </top>
      <bottom style="thin">
        <color rgb="FF87947A"/>
      </bottom>
      <diagonal/>
    </border>
    <border>
      <left/>
      <right style="thin">
        <color rgb="FF406429"/>
      </right>
      <top style="medium">
        <color rgb="FF406429"/>
      </top>
      <bottom style="thin">
        <color rgb="FF87947A"/>
      </bottom>
      <diagonal/>
    </border>
    <border>
      <left style="thin">
        <color rgb="FF406429"/>
      </left>
      <right style="thin">
        <color rgb="FF406429"/>
      </right>
      <top style="medium">
        <color rgb="FF406429"/>
      </top>
      <bottom style="thin">
        <color rgb="FF87947A"/>
      </bottom>
      <diagonal/>
    </border>
    <border>
      <left style="thin">
        <color rgb="FF406429"/>
      </left>
      <right/>
      <top style="medium">
        <color rgb="FF406429"/>
      </top>
      <bottom style="thin">
        <color rgb="FF87947A"/>
      </bottom>
      <diagonal/>
    </border>
    <border>
      <left style="thin">
        <color rgb="FF406429"/>
      </left>
      <right style="medium">
        <color rgb="FF406429"/>
      </right>
      <top style="medium">
        <color rgb="FF406429"/>
      </top>
      <bottom style="thin">
        <color rgb="FF87947A"/>
      </bottom>
      <diagonal/>
    </border>
    <border>
      <left style="thin">
        <color rgb="FF87947A"/>
      </left>
      <right style="thin">
        <color rgb="FF87947A"/>
      </right>
      <top/>
      <bottom style="medium">
        <color rgb="FF697361"/>
      </bottom>
      <diagonal/>
    </border>
    <border>
      <left style="thin">
        <color rgb="FF87947A"/>
      </left>
      <right/>
      <top/>
      <bottom/>
      <diagonal/>
    </border>
    <border>
      <left style="thin">
        <color rgb="FF697361"/>
      </left>
      <right style="thin">
        <color rgb="FF697361"/>
      </right>
      <top style="medium">
        <color rgb="FF697361"/>
      </top>
      <bottom style="medium">
        <color rgb="FF406429"/>
      </bottom>
      <diagonal/>
    </border>
    <border>
      <left style="thin">
        <color rgb="FF697361"/>
      </left>
      <right style="thin">
        <color rgb="FF697361"/>
      </right>
      <top/>
      <bottom style="medium">
        <color rgb="FF406429"/>
      </bottom>
      <diagonal/>
    </border>
    <border>
      <left style="thick">
        <color rgb="FFFFF26B"/>
      </left>
      <right style="thick">
        <color rgb="FFFFF26B"/>
      </right>
      <top style="thick">
        <color rgb="FFFFF26B"/>
      </top>
      <bottom/>
      <diagonal/>
    </border>
    <border>
      <left style="thick">
        <color rgb="FFFFF26B"/>
      </left>
      <right style="thick">
        <color rgb="FFFFF26B"/>
      </right>
      <top/>
      <bottom/>
      <diagonal/>
    </border>
    <border>
      <left/>
      <right/>
      <top style="thick">
        <color rgb="FFFFF26B"/>
      </top>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thin">
        <color theme="1"/>
      </right>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thin">
        <color theme="1"/>
      </top>
      <bottom/>
      <diagonal/>
    </border>
    <border>
      <left style="medium">
        <color theme="1"/>
      </left>
      <right style="thin">
        <color theme="1"/>
      </right>
      <top style="thin">
        <color theme="1"/>
      </top>
      <bottom style="thin">
        <color theme="1"/>
      </bottom>
      <diagonal/>
    </border>
    <border>
      <left style="medium">
        <color theme="1"/>
      </left>
      <right style="thin">
        <color theme="1"/>
      </right>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right/>
      <top/>
      <bottom style="thin">
        <color theme="1"/>
      </bottom>
      <diagonal/>
    </border>
    <border>
      <left style="thin">
        <color theme="1"/>
      </left>
      <right/>
      <top/>
      <bottom style="thin">
        <color theme="1"/>
      </bottom>
      <diagonal/>
    </border>
    <border>
      <left style="thin">
        <color theme="1"/>
      </left>
      <right/>
      <top/>
      <bottom/>
      <diagonal/>
    </border>
    <border>
      <left style="thin">
        <color theme="1"/>
      </left>
      <right/>
      <top style="thin">
        <color theme="1"/>
      </top>
      <bottom/>
      <diagonal/>
    </border>
    <border>
      <left/>
      <right style="thin">
        <color theme="1"/>
      </right>
      <top/>
      <bottom style="thin">
        <color theme="1"/>
      </bottom>
      <diagonal/>
    </border>
    <border>
      <left/>
      <right style="thin">
        <color theme="1"/>
      </right>
      <top/>
      <bottom/>
      <diagonal/>
    </border>
    <border>
      <left style="thin">
        <color theme="1"/>
      </left>
      <right style="thin">
        <color theme="1"/>
      </right>
      <top/>
      <bottom style="medium">
        <color theme="1"/>
      </bottom>
      <diagonal/>
    </border>
    <border>
      <left style="medium">
        <color rgb="FF406429"/>
      </left>
      <right/>
      <top style="thin">
        <color rgb="FF87947A"/>
      </top>
      <bottom style="medium">
        <color rgb="FF406429"/>
      </bottom>
      <diagonal/>
    </border>
    <border>
      <left style="thin">
        <color rgb="FF87947A"/>
      </left>
      <right style="thin">
        <color rgb="FF87947A"/>
      </right>
      <top style="thin">
        <color rgb="FF87947A"/>
      </top>
      <bottom style="medium">
        <color rgb="FF406429"/>
      </bottom>
      <diagonal/>
    </border>
    <border>
      <left/>
      <right/>
      <top style="thin">
        <color rgb="FF87947A"/>
      </top>
      <bottom style="medium">
        <color rgb="FF406429"/>
      </bottom>
      <diagonal/>
    </border>
    <border>
      <left/>
      <right style="medium">
        <color rgb="FF406429"/>
      </right>
      <top style="thin">
        <color rgb="FF87947A"/>
      </top>
      <bottom style="medium">
        <color rgb="FF406429"/>
      </bottom>
      <diagonal/>
    </border>
    <border>
      <left/>
      <right/>
      <top style="thin">
        <color theme="1"/>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1"/>
      </right>
      <top style="thin">
        <color theme="1"/>
      </top>
      <bottom/>
      <diagonal/>
    </border>
    <border>
      <left style="thin">
        <color theme="1"/>
      </left>
      <right/>
      <top style="thin">
        <color theme="1"/>
      </top>
      <bottom style="medium">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ck">
        <color rgb="FF365CA0"/>
      </top>
      <bottom style="thick">
        <color rgb="FF365CA0"/>
      </bottom>
      <diagonal/>
    </border>
    <border>
      <left style="medium">
        <color rgb="FF365CA0"/>
      </left>
      <right style="medium">
        <color rgb="FF365CA0"/>
      </right>
      <top style="medium">
        <color rgb="FF365CA0"/>
      </top>
      <bottom style="medium">
        <color rgb="FF365CA0"/>
      </bottom>
      <diagonal/>
    </border>
    <border>
      <left style="thin">
        <color theme="0" tint="-0.499984740745262"/>
      </left>
      <right/>
      <top style="thin">
        <color theme="0" tint="-0.499984740745262"/>
      </top>
      <bottom style="thin">
        <color theme="0" tint="-0.499984740745262"/>
      </bottom>
      <diagonal/>
    </border>
    <border>
      <left style="thick">
        <color rgb="FF365CA0"/>
      </left>
      <right/>
      <top style="thick">
        <color rgb="FF365CA0"/>
      </top>
      <bottom style="thick">
        <color rgb="FF365CA0"/>
      </bottom>
      <diagonal/>
    </border>
    <border>
      <left/>
      <right style="thin">
        <color theme="0" tint="-0.499984740745262"/>
      </right>
      <top style="thick">
        <color rgb="FF365CA0"/>
      </top>
      <bottom style="thick">
        <color rgb="FF365CA0"/>
      </bottom>
      <diagonal/>
    </border>
    <border>
      <left style="thin">
        <color theme="0" tint="-0.499984740745262"/>
      </left>
      <right style="thick">
        <color rgb="FF365CA0"/>
      </right>
      <top style="thick">
        <color rgb="FF365CA0"/>
      </top>
      <bottom style="thick">
        <color rgb="FF365CA0"/>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rgb="FF758DB8"/>
      </left>
      <right/>
      <top/>
      <bottom/>
      <diagonal/>
    </border>
    <border>
      <left/>
      <right style="medium">
        <color rgb="FF758DB8"/>
      </right>
      <top style="medium">
        <color rgb="FF758DB8"/>
      </top>
      <bottom/>
      <diagonal/>
    </border>
    <border>
      <left/>
      <right style="medium">
        <color rgb="FF758DB8"/>
      </right>
      <top/>
      <bottom/>
      <diagonal/>
    </border>
    <border>
      <left style="dashed">
        <color rgb="FFCA90E3"/>
      </left>
      <right/>
      <top style="dashed">
        <color rgb="FFCA90E3"/>
      </top>
      <bottom style="dashed">
        <color rgb="FFCA90E3"/>
      </bottom>
      <diagonal/>
    </border>
    <border>
      <left/>
      <right/>
      <top style="dashed">
        <color rgb="FFCA90E3"/>
      </top>
      <bottom style="dashed">
        <color rgb="FFCA90E3"/>
      </bottom>
      <diagonal/>
    </border>
    <border>
      <left/>
      <right style="dashed">
        <color rgb="FFCA90E3"/>
      </right>
      <top style="dashed">
        <color rgb="FFCA90E3"/>
      </top>
      <bottom style="dashed">
        <color rgb="FFCA90E3"/>
      </bottom>
      <diagonal/>
    </border>
    <border>
      <left style="thick">
        <color rgb="FFA173B7"/>
      </left>
      <right/>
      <top style="thick">
        <color rgb="FFA173B7"/>
      </top>
      <bottom style="thick">
        <color rgb="FFA173B7"/>
      </bottom>
      <diagonal/>
    </border>
    <border>
      <left/>
      <right/>
      <top style="thick">
        <color rgb="FFA173B7"/>
      </top>
      <bottom style="thick">
        <color rgb="FFA173B7"/>
      </bottom>
      <diagonal/>
    </border>
    <border>
      <left/>
      <right style="thick">
        <color rgb="FFA173B7"/>
      </right>
      <top style="thick">
        <color rgb="FFA173B7"/>
      </top>
      <bottom style="thick">
        <color rgb="FFA173B7"/>
      </bottom>
      <diagonal/>
    </border>
    <border>
      <left/>
      <right/>
      <top style="thick">
        <color rgb="FFA173B7"/>
      </top>
      <bottom/>
      <diagonal/>
    </border>
    <border>
      <left/>
      <right/>
      <top/>
      <bottom style="medium">
        <color rgb="FF404040"/>
      </bottom>
      <diagonal/>
    </border>
    <border>
      <left/>
      <right style="medium">
        <color rgb="FF404040"/>
      </right>
      <top/>
      <bottom style="medium">
        <color rgb="FF404040"/>
      </bottom>
      <diagonal/>
    </border>
    <border>
      <left/>
      <right style="medium">
        <color rgb="FF404040"/>
      </right>
      <top/>
      <bottom/>
      <diagonal/>
    </border>
    <border>
      <left style="medium">
        <color rgb="FF404040"/>
      </left>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theme="1"/>
      </left>
      <right style="medium">
        <color theme="1"/>
      </right>
      <top style="medium">
        <color theme="1"/>
      </top>
      <bottom style="medium">
        <color theme="0"/>
      </bottom>
      <diagonal/>
    </border>
    <border>
      <left style="medium">
        <color theme="1"/>
      </left>
      <right style="medium">
        <color theme="1"/>
      </right>
      <top style="medium">
        <color theme="0"/>
      </top>
      <bottom style="medium">
        <color theme="1"/>
      </bottom>
      <diagonal/>
    </border>
    <border>
      <left style="medium">
        <color theme="1"/>
      </left>
      <right style="medium">
        <color theme="1"/>
      </right>
      <top/>
      <bottom/>
      <diagonal/>
    </border>
    <border>
      <left style="medium">
        <color theme="1"/>
      </left>
      <right style="medium">
        <color theme="1"/>
      </right>
      <top style="medium">
        <color theme="0"/>
      </top>
      <bottom style="medium">
        <color theme="0"/>
      </bottom>
      <diagonal/>
    </border>
    <border>
      <left style="medium">
        <color theme="1"/>
      </left>
      <right style="medium">
        <color theme="1"/>
      </right>
      <top style="medium">
        <color theme="0"/>
      </top>
      <bottom/>
      <diagonal/>
    </border>
    <border>
      <left style="double">
        <color rgb="FF697561"/>
      </left>
      <right/>
      <top style="double">
        <color rgb="FF697561"/>
      </top>
      <bottom style="double">
        <color rgb="FF697561"/>
      </bottom>
      <diagonal/>
    </border>
    <border>
      <left/>
      <right/>
      <top style="double">
        <color rgb="FF697561"/>
      </top>
      <bottom style="double">
        <color rgb="FF697561"/>
      </bottom>
      <diagonal/>
    </border>
    <border>
      <left style="thin">
        <color rgb="FF87947A"/>
      </left>
      <right style="medium">
        <color rgb="FF406429"/>
      </right>
      <top style="thin">
        <color rgb="FF406429"/>
      </top>
      <bottom style="thin">
        <color rgb="FF406429"/>
      </bottom>
      <diagonal/>
    </border>
    <border>
      <left style="medium">
        <color rgb="FF355CA0"/>
      </left>
      <right/>
      <top style="medium">
        <color rgb="FF355CA0"/>
      </top>
      <bottom style="medium">
        <color rgb="FF355CA0"/>
      </bottom>
      <diagonal/>
    </border>
    <border>
      <left/>
      <right/>
      <top style="medium">
        <color rgb="FF355CA0"/>
      </top>
      <bottom style="medium">
        <color rgb="FF355CA0"/>
      </bottom>
      <diagonal/>
    </border>
    <border>
      <left/>
      <right style="medium">
        <color rgb="FF355CA0"/>
      </right>
      <top style="medium">
        <color rgb="FF355CA0"/>
      </top>
      <bottom style="medium">
        <color rgb="FF355CA0"/>
      </bottom>
      <diagonal/>
    </border>
    <border>
      <left style="medium">
        <color rgb="FFFFF26B"/>
      </left>
      <right/>
      <top style="medium">
        <color rgb="FFFFF26B"/>
      </top>
      <bottom style="medium">
        <color rgb="FFFFF26B"/>
      </bottom>
      <diagonal/>
    </border>
    <border>
      <left/>
      <right/>
      <top style="medium">
        <color rgb="FFFFF26B"/>
      </top>
      <bottom style="medium">
        <color rgb="FFFFF26B"/>
      </bottom>
      <diagonal/>
    </border>
    <border>
      <left/>
      <right style="medium">
        <color rgb="FFFFF26B"/>
      </right>
      <top style="medium">
        <color rgb="FFFFF26B"/>
      </top>
      <bottom style="medium">
        <color rgb="FFFFF26B"/>
      </bottom>
      <diagonal/>
    </border>
    <border>
      <left style="thick">
        <color rgb="FFFFF26B"/>
      </left>
      <right style="medium">
        <color rgb="FF404040"/>
      </right>
      <top/>
      <bottom/>
      <diagonal/>
    </border>
    <border>
      <left/>
      <right style="double">
        <color indexed="64"/>
      </right>
      <top style="double">
        <color rgb="FF697561"/>
      </top>
      <bottom style="double">
        <color rgb="FF697561"/>
      </bottom>
      <diagonal/>
    </border>
    <border>
      <left style="double">
        <color rgb="FFFFF26B"/>
      </left>
      <right/>
      <top style="double">
        <color rgb="FFFFF26B"/>
      </top>
      <bottom style="double">
        <color rgb="FFFFF26B"/>
      </bottom>
      <diagonal/>
    </border>
    <border>
      <left/>
      <right/>
      <top style="double">
        <color rgb="FFFFF26B"/>
      </top>
      <bottom style="double">
        <color rgb="FFFFF26B"/>
      </bottom>
      <diagonal/>
    </border>
    <border>
      <left/>
      <right style="double">
        <color rgb="FFFFF26B"/>
      </right>
      <top style="double">
        <color rgb="FFFFF26B"/>
      </top>
      <bottom style="double">
        <color rgb="FFFFF26B"/>
      </bottom>
      <diagonal/>
    </border>
    <border>
      <left style="thin">
        <color theme="1"/>
      </left>
      <right style="thin">
        <color theme="1"/>
      </right>
      <top style="thin">
        <color theme="1"/>
      </top>
      <bottom style="thin">
        <color rgb="FF73FB79"/>
      </bottom>
      <diagonal/>
    </border>
    <border>
      <left style="thin">
        <color rgb="FFFC2E92"/>
      </left>
      <right style="thin">
        <color rgb="FFFC2E92"/>
      </right>
      <top/>
      <bottom style="thin">
        <color rgb="FFFC2E92"/>
      </bottom>
      <diagonal/>
    </border>
    <border>
      <left style="thin">
        <color rgb="FFFF2E93"/>
      </left>
      <right style="thin">
        <color rgb="FFFC2E92"/>
      </right>
      <top style="thin">
        <color rgb="FFFC2E92"/>
      </top>
      <bottom style="thin">
        <color rgb="FFFF2E93"/>
      </bottom>
      <diagonal/>
    </border>
    <border>
      <left style="thin">
        <color rgb="FFFF2E93"/>
      </left>
      <right style="thin">
        <color rgb="FFFF2E93"/>
      </right>
      <top style="thin">
        <color rgb="FFFC2E92"/>
      </top>
      <bottom style="thin">
        <color rgb="FFFF2E93"/>
      </bottom>
      <diagonal/>
    </border>
    <border>
      <left style="thin">
        <color rgb="FFFC2E92"/>
      </left>
      <right style="thin">
        <color rgb="FFFF2E93"/>
      </right>
      <top style="thin">
        <color rgb="FFFC2E92"/>
      </top>
      <bottom style="thin">
        <color rgb="FFFF2E93"/>
      </bottom>
      <diagonal/>
    </border>
    <border>
      <left style="thin">
        <color rgb="FF406429"/>
      </left>
      <right style="thin">
        <color rgb="FF406429"/>
      </right>
      <top style="medium">
        <color rgb="FF406429"/>
      </top>
      <bottom style="thin">
        <color rgb="FF406429"/>
      </bottom>
      <diagonal/>
    </border>
    <border>
      <left style="medium">
        <color rgb="FF406429"/>
      </left>
      <right style="thin">
        <color rgb="FF406429"/>
      </right>
      <top style="thin">
        <color rgb="FF406429"/>
      </top>
      <bottom style="thin">
        <color rgb="FF406429"/>
      </bottom>
      <diagonal/>
    </border>
    <border>
      <left style="thin">
        <color rgb="FF406429"/>
      </left>
      <right style="thin">
        <color rgb="FF406429"/>
      </right>
      <top style="thin">
        <color rgb="FF406429"/>
      </top>
      <bottom style="thin">
        <color rgb="FF406429"/>
      </bottom>
      <diagonal/>
    </border>
    <border>
      <left style="medium">
        <color rgb="FF406429"/>
      </left>
      <right style="thin">
        <color rgb="FF406429"/>
      </right>
      <top style="thin">
        <color rgb="FF406429"/>
      </top>
      <bottom/>
      <diagonal/>
    </border>
    <border>
      <left style="thin">
        <color rgb="FF406429"/>
      </left>
      <right style="thin">
        <color rgb="FF406429"/>
      </right>
      <top style="thin">
        <color rgb="FF406429"/>
      </top>
      <bottom/>
      <diagonal/>
    </border>
    <border>
      <left style="thin">
        <color rgb="FF406429"/>
      </left>
      <right style="thin">
        <color rgb="FF406429"/>
      </right>
      <top style="thin">
        <color rgb="FF406429"/>
      </top>
      <bottom style="thin">
        <color indexed="64"/>
      </bottom>
      <diagonal/>
    </border>
    <border>
      <left style="thin">
        <color rgb="FF406429"/>
      </left>
      <right style="thin">
        <color rgb="FF406429"/>
      </right>
      <top/>
      <bottom style="thin">
        <color rgb="FF406429"/>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483">
    <xf numFmtId="0" fontId="0" fillId="0" borderId="0" xfId="0"/>
    <xf numFmtId="0" fontId="0" fillId="0" borderId="0" xfId="0" applyAlignment="1">
      <alignment horizontal="left" vertical="top"/>
    </xf>
    <xf numFmtId="0" fontId="7" fillId="0" borderId="0" xfId="0" applyFont="1" applyAlignment="1">
      <alignment horizontal="center" vertical="center" wrapText="1"/>
    </xf>
    <xf numFmtId="0" fontId="8" fillId="0" borderId="0" xfId="0" applyFont="1" applyAlignment="1">
      <alignment horizontal="left" vertical="center" wrapText="1"/>
    </xf>
    <xf numFmtId="0" fontId="0" fillId="0" borderId="0" xfId="0" applyAlignment="1">
      <alignment horizontal="left" vertical="center"/>
    </xf>
    <xf numFmtId="0" fontId="10" fillId="0" borderId="0" xfId="0" applyFont="1" applyAlignment="1">
      <alignment horizontal="left" vertical="center" indent="2"/>
    </xf>
    <xf numFmtId="0" fontId="18" fillId="0" borderId="0" xfId="0" applyFont="1" applyAlignment="1">
      <alignment horizontal="center" vertical="center"/>
    </xf>
    <xf numFmtId="0" fontId="3" fillId="0" borderId="0" xfId="0" applyFont="1" applyAlignment="1">
      <alignment wrapText="1"/>
    </xf>
    <xf numFmtId="0" fontId="0" fillId="0" borderId="5" xfId="0" applyBorder="1"/>
    <xf numFmtId="0" fontId="0" fillId="0" borderId="4" xfId="0" applyBorder="1"/>
    <xf numFmtId="0" fontId="5" fillId="0" borderId="0" xfId="0" applyFont="1" applyAlignment="1">
      <alignment horizontal="left" vertical="top" wrapText="1"/>
    </xf>
    <xf numFmtId="0" fontId="24"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7" fillId="7" borderId="0" xfId="0" applyFont="1" applyFill="1"/>
    <xf numFmtId="0" fontId="7" fillId="0" borderId="0" xfId="0" applyFont="1" applyAlignment="1">
      <alignment horizontal="left" vertical="center" wrapText="1"/>
    </xf>
    <xf numFmtId="0" fontId="0" fillId="0" borderId="7" xfId="0" applyBorder="1"/>
    <xf numFmtId="0" fontId="0" fillId="0" borderId="0" xfId="0" applyAlignment="1" applyProtection="1">
      <alignment horizontal="left" vertical="center"/>
      <protection locked="0"/>
    </xf>
    <xf numFmtId="0" fontId="32" fillId="0" borderId="2" xfId="0" applyFont="1" applyBorder="1" applyAlignment="1">
      <alignment horizontal="center" vertical="center"/>
    </xf>
    <xf numFmtId="1" fontId="32" fillId="0" borderId="2" xfId="0" applyNumberFormat="1" applyFont="1" applyBorder="1" applyAlignment="1">
      <alignment horizontal="center" vertical="center"/>
    </xf>
    <xf numFmtId="0" fontId="0" fillId="0" borderId="6" xfId="0" applyBorder="1"/>
    <xf numFmtId="0" fontId="13" fillId="8" borderId="0" xfId="0" applyFont="1" applyFill="1" applyAlignment="1">
      <alignment horizontal="left" vertical="center"/>
    </xf>
    <xf numFmtId="0" fontId="24" fillId="2" borderId="13" xfId="0" applyFont="1" applyFill="1" applyBorder="1" applyAlignment="1">
      <alignment horizontal="center" vertical="center" wrapText="1"/>
    </xf>
    <xf numFmtId="0" fontId="0" fillId="0" borderId="18" xfId="0" applyBorder="1"/>
    <xf numFmtId="0" fontId="19" fillId="10" borderId="0" xfId="0" applyFont="1" applyFill="1" applyAlignment="1">
      <alignment horizontal="left" vertical="center" indent="2"/>
    </xf>
    <xf numFmtId="0" fontId="13" fillId="10" borderId="0" xfId="0" applyFont="1" applyFill="1"/>
    <xf numFmtId="0" fontId="32" fillId="0" borderId="27" xfId="0" applyFont="1" applyBorder="1" applyAlignment="1">
      <alignment horizontal="center" vertical="center"/>
    </xf>
    <xf numFmtId="0" fontId="19" fillId="0" borderId="0" xfId="0" applyFont="1" applyAlignment="1">
      <alignment horizontal="center" vertical="center"/>
    </xf>
    <xf numFmtId="0" fontId="15" fillId="0" borderId="19" xfId="0" applyFont="1" applyBorder="1" applyAlignment="1">
      <alignment horizontal="left" vertical="center" wrapText="1"/>
    </xf>
    <xf numFmtId="0" fontId="20" fillId="0" borderId="19" xfId="0" applyFont="1" applyBorder="1" applyAlignment="1">
      <alignment horizontal="center" vertical="center" wrapText="1"/>
    </xf>
    <xf numFmtId="0" fontId="41" fillId="17" borderId="28" xfId="0" applyFont="1" applyFill="1" applyBorder="1" applyAlignment="1" applyProtection="1">
      <alignment horizontal="center" vertical="center"/>
      <protection locked="0"/>
    </xf>
    <xf numFmtId="164" fontId="41" fillId="17" borderId="28" xfId="0" applyNumberFormat="1" applyFont="1" applyFill="1" applyBorder="1" applyAlignment="1" applyProtection="1">
      <alignment horizontal="center" vertical="center"/>
      <protection locked="0"/>
    </xf>
    <xf numFmtId="0" fontId="0" fillId="6" borderId="0" xfId="0" applyFill="1"/>
    <xf numFmtId="0" fontId="55" fillId="6" borderId="0" xfId="0" applyFont="1" applyFill="1" applyAlignment="1">
      <alignment horizontal="left" vertical="top"/>
    </xf>
    <xf numFmtId="0" fontId="56" fillId="6" borderId="0" xfId="0" applyFont="1" applyFill="1" applyAlignment="1">
      <alignment horizontal="left" vertical="center"/>
    </xf>
    <xf numFmtId="0" fontId="57" fillId="6" borderId="0" xfId="0" applyFont="1" applyFill="1" applyAlignment="1">
      <alignment horizontal="left" vertical="center"/>
    </xf>
    <xf numFmtId="0" fontId="10" fillId="6" borderId="0" xfId="0" applyFont="1" applyFill="1" applyAlignment="1">
      <alignment horizontal="left" vertical="center"/>
    </xf>
    <xf numFmtId="0" fontId="55" fillId="0" borderId="0" xfId="0" applyFont="1" applyAlignment="1">
      <alignment horizontal="left" vertical="top"/>
    </xf>
    <xf numFmtId="0" fontId="56" fillId="0" borderId="0" xfId="0" applyFont="1" applyAlignment="1">
      <alignment horizontal="left" vertical="center"/>
    </xf>
    <xf numFmtId="0" fontId="57" fillId="0" borderId="0" xfId="0" applyFont="1" applyAlignment="1">
      <alignment horizontal="left" vertical="center"/>
    </xf>
    <xf numFmtId="0" fontId="10" fillId="0" borderId="0" xfId="0" applyFont="1" applyAlignment="1">
      <alignment horizontal="left" vertical="center"/>
    </xf>
    <xf numFmtId="0" fontId="13" fillId="2" borderId="0" xfId="0" applyFont="1" applyFill="1"/>
    <xf numFmtId="0" fontId="22" fillId="0" borderId="0" xfId="0" applyFont="1" applyAlignment="1">
      <alignment horizontal="left" vertical="center" wrapText="1" indent="1"/>
    </xf>
    <xf numFmtId="0" fontId="0" fillId="0" borderId="0" xfId="0" applyAlignment="1">
      <alignment horizontal="left" wrapText="1"/>
    </xf>
    <xf numFmtId="0" fontId="0" fillId="20" borderId="0" xfId="0" applyFill="1"/>
    <xf numFmtId="0" fontId="13" fillId="0" borderId="0" xfId="0" applyFont="1"/>
    <xf numFmtId="0" fontId="14" fillId="20" borderId="0" xfId="2" applyFont="1" applyFill="1" applyBorder="1" applyAlignment="1">
      <alignment horizontal="center" vertical="center" wrapText="1"/>
    </xf>
    <xf numFmtId="0" fontId="36" fillId="0" borderId="0" xfId="0" applyFont="1"/>
    <xf numFmtId="0" fontId="0" fillId="0" borderId="44" xfId="0" applyBorder="1"/>
    <xf numFmtId="1" fontId="10" fillId="10" borderId="45" xfId="0" applyNumberFormat="1" applyFont="1" applyFill="1" applyBorder="1" applyAlignment="1">
      <alignment horizontal="center" vertical="center"/>
    </xf>
    <xf numFmtId="0" fontId="0" fillId="0" borderId="46" xfId="0" applyBorder="1"/>
    <xf numFmtId="0" fontId="23" fillId="10" borderId="14" xfId="0" applyFont="1" applyFill="1" applyBorder="1" applyAlignment="1">
      <alignment horizontal="left" vertical="center" wrapText="1" indent="1"/>
    </xf>
    <xf numFmtId="0" fontId="23" fillId="10" borderId="15" xfId="0" applyFont="1" applyFill="1" applyBorder="1" applyAlignment="1">
      <alignment horizontal="left" vertical="center" wrapText="1" indent="1"/>
    </xf>
    <xf numFmtId="0" fontId="23" fillId="10" borderId="16" xfId="0" applyFont="1" applyFill="1" applyBorder="1" applyAlignment="1">
      <alignment horizontal="left" vertical="center" wrapText="1" indent="1"/>
    </xf>
    <xf numFmtId="0" fontId="23" fillId="10" borderId="26" xfId="0" applyFont="1" applyFill="1" applyBorder="1" applyAlignment="1">
      <alignment horizontal="left" vertical="center" wrapText="1" indent="1"/>
    </xf>
    <xf numFmtId="0" fontId="19" fillId="20" borderId="0" xfId="0" applyFont="1" applyFill="1" applyAlignment="1">
      <alignment horizontal="left" vertical="center" indent="2"/>
    </xf>
    <xf numFmtId="0" fontId="0" fillId="10" borderId="0" xfId="0" applyFill="1"/>
    <xf numFmtId="0" fontId="38" fillId="10" borderId="0" xfId="0" applyFont="1" applyFill="1"/>
    <xf numFmtId="0" fontId="37" fillId="10" borderId="0" xfId="0" applyFont="1" applyFill="1" applyAlignment="1">
      <alignment horizontal="center" vertical="center"/>
    </xf>
    <xf numFmtId="0" fontId="36" fillId="10" borderId="0" xfId="0" applyFont="1" applyFill="1"/>
    <xf numFmtId="0" fontId="0" fillId="0" borderId="53" xfId="0" applyBorder="1"/>
    <xf numFmtId="0" fontId="13" fillId="0" borderId="39" xfId="0" applyFont="1" applyBorder="1"/>
    <xf numFmtId="0" fontId="36" fillId="0" borderId="39" xfId="0" applyFont="1" applyBorder="1"/>
    <xf numFmtId="0" fontId="0" fillId="0" borderId="39" xfId="0" applyBorder="1"/>
    <xf numFmtId="0" fontId="0" fillId="0" borderId="39" xfId="0" applyBorder="1" applyAlignment="1">
      <alignment horizontal="left" vertical="top"/>
    </xf>
    <xf numFmtId="0" fontId="0" fillId="0" borderId="39" xfId="0" applyBorder="1" applyAlignment="1">
      <alignment horizontal="left" wrapText="1"/>
    </xf>
    <xf numFmtId="0" fontId="20" fillId="0" borderId="0" xfId="0" applyFont="1" applyAlignment="1">
      <alignment horizontal="center" vertical="center" wrapText="1"/>
    </xf>
    <xf numFmtId="0" fontId="14" fillId="20" borderId="0" xfId="2" applyFont="1" applyFill="1" applyAlignment="1">
      <alignment horizontal="center" vertical="center" wrapText="1"/>
    </xf>
    <xf numFmtId="0" fontId="21" fillId="25" borderId="0" xfId="0" applyFont="1" applyFill="1" applyAlignment="1">
      <alignment horizontal="center" vertical="center" wrapText="1"/>
    </xf>
    <xf numFmtId="0" fontId="14" fillId="20" borderId="0" xfId="2" applyFont="1" applyFill="1" applyBorder="1" applyAlignment="1" applyProtection="1">
      <alignment horizontal="center" vertical="center" wrapText="1"/>
    </xf>
    <xf numFmtId="0" fontId="14" fillId="26" borderId="0" xfId="2" applyFont="1" applyFill="1" applyBorder="1" applyAlignment="1" applyProtection="1">
      <alignment horizontal="center" vertical="center" wrapText="1"/>
    </xf>
    <xf numFmtId="0" fontId="41" fillId="20" borderId="0" xfId="2" applyFont="1" applyFill="1" applyAlignment="1" applyProtection="1">
      <alignment horizontal="center" vertical="center" wrapText="1"/>
    </xf>
    <xf numFmtId="0" fontId="30" fillId="0" borderId="0" xfId="2" applyFont="1" applyBorder="1" applyAlignment="1" applyProtection="1">
      <alignment horizontal="left" vertical="center" wrapText="1"/>
    </xf>
    <xf numFmtId="0" fontId="14" fillId="20" borderId="0" xfId="2" applyFont="1" applyFill="1" applyAlignment="1">
      <alignment horizontal="center" vertical="center"/>
    </xf>
    <xf numFmtId="0" fontId="19" fillId="33" borderId="0" xfId="0" applyFont="1" applyFill="1" applyAlignment="1">
      <alignment horizontal="left" vertical="center"/>
    </xf>
    <xf numFmtId="0" fontId="38" fillId="33" borderId="0" xfId="0" applyFont="1" applyFill="1"/>
    <xf numFmtId="0" fontId="14" fillId="33" borderId="0" xfId="2" applyFont="1" applyFill="1" applyAlignment="1">
      <alignment horizontal="center" vertical="center" wrapText="1"/>
    </xf>
    <xf numFmtId="0" fontId="0" fillId="33" borderId="0" xfId="0" applyFill="1"/>
    <xf numFmtId="0" fontId="34" fillId="33" borderId="0" xfId="0" applyFont="1" applyFill="1" applyAlignment="1">
      <alignment horizontal="center" vertical="center"/>
    </xf>
    <xf numFmtId="0" fontId="21" fillId="22" borderId="0" xfId="0" applyFont="1" applyFill="1" applyAlignment="1">
      <alignment horizontal="center" vertical="center"/>
    </xf>
    <xf numFmtId="0" fontId="13" fillId="20" borderId="0" xfId="0" applyFont="1" applyFill="1"/>
    <xf numFmtId="0" fontId="13" fillId="26" borderId="0" xfId="0" applyFont="1" applyFill="1"/>
    <xf numFmtId="0" fontId="0" fillId="26" borderId="0" xfId="0" applyFill="1"/>
    <xf numFmtId="0" fontId="0" fillId="26" borderId="3" xfId="0" applyFill="1" applyBorder="1"/>
    <xf numFmtId="0" fontId="0" fillId="0" borderId="3" xfId="0" applyBorder="1"/>
    <xf numFmtId="0" fontId="0" fillId="0" borderId="17" xfId="0" applyBorder="1"/>
    <xf numFmtId="0" fontId="0" fillId="0" borderId="0" xfId="0" applyAlignment="1">
      <alignment horizontal="left"/>
    </xf>
    <xf numFmtId="0" fontId="0" fillId="0" borderId="17" xfId="0" applyBorder="1" applyAlignment="1">
      <alignment horizontal="left"/>
    </xf>
    <xf numFmtId="0" fontId="0" fillId="0" borderId="17" xfId="0" applyBorder="1" applyAlignment="1">
      <alignment horizontal="left" vertical="center"/>
    </xf>
    <xf numFmtId="0" fontId="31" fillId="0" borderId="0" xfId="0" applyFont="1" applyAlignment="1">
      <alignment horizontal="left" vertical="center"/>
    </xf>
    <xf numFmtId="0" fontId="81" fillId="0" borderId="0" xfId="0" applyFont="1" applyAlignment="1">
      <alignment horizontal="left"/>
    </xf>
    <xf numFmtId="0" fontId="49" fillId="0" borderId="0" xfId="0" applyFont="1" applyAlignment="1">
      <alignment vertical="center"/>
    </xf>
    <xf numFmtId="0" fontId="8" fillId="0" borderId="0" xfId="0" applyFont="1" applyAlignment="1">
      <alignment horizontal="left" vertical="center"/>
    </xf>
    <xf numFmtId="0" fontId="31" fillId="0" borderId="0" xfId="0" applyFont="1" applyAlignment="1">
      <alignment horizontal="center" vertical="center"/>
    </xf>
    <xf numFmtId="0" fontId="78" fillId="26" borderId="0" xfId="0" applyFont="1" applyFill="1" applyAlignment="1">
      <alignment horizontal="center" vertical="center" wrapText="1"/>
    </xf>
    <xf numFmtId="0" fontId="65" fillId="0" borderId="0" xfId="0" applyFont="1"/>
    <xf numFmtId="0" fontId="3" fillId="2" borderId="86" xfId="0" applyFont="1" applyFill="1" applyBorder="1" applyAlignment="1">
      <alignment horizontal="center" vertical="center" wrapText="1"/>
    </xf>
    <xf numFmtId="0" fontId="3" fillId="4" borderId="87"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4" borderId="103" xfId="0" applyFont="1" applyFill="1" applyBorder="1" applyAlignment="1">
      <alignment horizontal="center" vertical="center" wrapText="1"/>
    </xf>
    <xf numFmtId="1" fontId="79" fillId="0" borderId="85" xfId="0" applyNumberFormat="1" applyFont="1" applyBorder="1" applyAlignment="1">
      <alignment horizontal="left" vertical="center" wrapText="1" indent="1"/>
    </xf>
    <xf numFmtId="1" fontId="79" fillId="4" borderId="81" xfId="0" applyNumberFormat="1" applyFont="1" applyFill="1" applyBorder="1" applyAlignment="1">
      <alignment horizontal="left" vertical="center" wrapText="1" indent="1"/>
    </xf>
    <xf numFmtId="1" fontId="80" fillId="0" borderId="79" xfId="0" applyNumberFormat="1" applyFont="1" applyBorder="1" applyAlignment="1">
      <alignment horizontal="center" vertical="center"/>
    </xf>
    <xf numFmtId="1" fontId="79" fillId="4" borderId="90" xfId="0" applyNumberFormat="1" applyFont="1" applyFill="1" applyBorder="1" applyAlignment="1">
      <alignment horizontal="left" vertical="center" wrapText="1" indent="1"/>
    </xf>
    <xf numFmtId="1" fontId="48" fillId="4" borderId="0" xfId="0" applyNumberFormat="1" applyFont="1" applyFill="1" applyAlignment="1">
      <alignment horizontal="left" vertical="center" wrapText="1" indent="1"/>
    </xf>
    <xf numFmtId="0" fontId="48" fillId="4" borderId="0" xfId="0" applyFont="1" applyFill="1" applyAlignment="1">
      <alignment horizontal="left" vertical="center" wrapText="1" indent="1"/>
    </xf>
    <xf numFmtId="1" fontId="85" fillId="4" borderId="0" xfId="0" applyNumberFormat="1" applyFont="1" applyFill="1" applyAlignment="1">
      <alignment horizontal="left" vertical="center" wrapText="1"/>
    </xf>
    <xf numFmtId="1" fontId="79" fillId="0" borderId="84" xfId="0" applyNumberFormat="1" applyFont="1" applyBorder="1" applyAlignment="1">
      <alignment horizontal="left" vertical="center" wrapText="1" indent="1"/>
    </xf>
    <xf numFmtId="1" fontId="79" fillId="0" borderId="83" xfId="0" applyNumberFormat="1" applyFont="1" applyBorder="1" applyAlignment="1">
      <alignment horizontal="left" vertical="center" wrapText="1" indent="1"/>
    </xf>
    <xf numFmtId="1" fontId="79" fillId="4" borderId="93" xfId="0" applyNumberFormat="1" applyFont="1" applyFill="1" applyBorder="1" applyAlignment="1">
      <alignment horizontal="left" vertical="center" wrapText="1" indent="1"/>
    </xf>
    <xf numFmtId="1" fontId="79" fillId="4" borderId="0" xfId="0" applyNumberFormat="1" applyFont="1" applyFill="1" applyAlignment="1">
      <alignment horizontal="left" vertical="center" wrapText="1" indent="1"/>
    </xf>
    <xf numFmtId="1" fontId="79" fillId="4" borderId="94" xfId="0" applyNumberFormat="1" applyFont="1" applyFill="1" applyBorder="1" applyAlignment="1">
      <alignment horizontal="left" vertical="center" wrapText="1" indent="1"/>
    </xf>
    <xf numFmtId="1" fontId="26" fillId="0" borderId="42" xfId="0" applyNumberFormat="1" applyFont="1" applyBorder="1" applyAlignment="1">
      <alignment horizontal="right" vertical="center" wrapText="1" indent="1"/>
    </xf>
    <xf numFmtId="0" fontId="22" fillId="4" borderId="0" xfId="0" applyFont="1" applyFill="1" applyAlignment="1">
      <alignment horizontal="right" vertical="center" wrapText="1" indent="1"/>
    </xf>
    <xf numFmtId="0" fontId="0" fillId="0" borderId="19" xfId="0" applyBorder="1"/>
    <xf numFmtId="0" fontId="0" fillId="0" borderId="21" xfId="0" applyBorder="1"/>
    <xf numFmtId="0" fontId="0" fillId="0" borderId="0" xfId="0" applyAlignment="1">
      <alignment horizontal="left" vertical="top" wrapText="1"/>
    </xf>
    <xf numFmtId="0" fontId="66" fillId="15" borderId="0" xfId="0" applyFont="1" applyFill="1" applyAlignment="1">
      <alignment horizontal="left" vertical="center" wrapText="1" indent="1"/>
    </xf>
    <xf numFmtId="0" fontId="13" fillId="8" borderId="0" xfId="0" applyFont="1" applyFill="1"/>
    <xf numFmtId="0" fontId="0" fillId="23" borderId="0" xfId="0" applyFill="1"/>
    <xf numFmtId="0" fontId="38" fillId="23" borderId="0" xfId="0" applyFont="1" applyFill="1"/>
    <xf numFmtId="0" fontId="14" fillId="20" borderId="0" xfId="2" applyFont="1" applyFill="1" applyAlignment="1" applyProtection="1">
      <alignment horizontal="center" vertical="center" wrapText="1"/>
    </xf>
    <xf numFmtId="0" fontId="14" fillId="20" borderId="0" xfId="2" applyFont="1" applyFill="1" applyAlignment="1" applyProtection="1">
      <alignment horizontal="center" vertical="center"/>
    </xf>
    <xf numFmtId="0" fontId="21" fillId="0" borderId="0" xfId="0" applyFont="1" applyAlignment="1">
      <alignment horizontal="center" vertical="center"/>
    </xf>
    <xf numFmtId="0" fontId="37" fillId="23" borderId="0" xfId="0" applyFont="1" applyFill="1" applyAlignment="1">
      <alignment horizontal="center" vertical="center"/>
    </xf>
    <xf numFmtId="0" fontId="34" fillId="23" borderId="3" xfId="0" applyFont="1" applyFill="1" applyBorder="1" applyAlignment="1">
      <alignment horizontal="center" vertical="center"/>
    </xf>
    <xf numFmtId="0" fontId="0" fillId="4" borderId="39" xfId="0" applyFill="1" applyBorder="1"/>
    <xf numFmtId="0" fontId="16" fillId="0" borderId="0" xfId="0" applyFont="1"/>
    <xf numFmtId="0" fontId="16" fillId="0" borderId="0" xfId="0" applyFont="1" applyAlignment="1">
      <alignment horizontal="left" vertical="top" wrapText="1"/>
    </xf>
    <xf numFmtId="0" fontId="25" fillId="0" borderId="0" xfId="0" applyFont="1" applyAlignment="1">
      <alignment horizontal="left" vertical="top" wrapText="1"/>
    </xf>
    <xf numFmtId="0" fontId="16" fillId="0" borderId="0" xfId="0" applyFont="1" applyAlignment="1">
      <alignment horizontal="left" wrapText="1"/>
    </xf>
    <xf numFmtId="0" fontId="60" fillId="0" borderId="0" xfId="0" applyFont="1" applyAlignment="1">
      <alignment horizontal="left"/>
    </xf>
    <xf numFmtId="0" fontId="0" fillId="0" borderId="58" xfId="0" applyBorder="1"/>
    <xf numFmtId="0" fontId="23" fillId="23" borderId="57" xfId="0" applyFont="1" applyFill="1" applyBorder="1" applyAlignment="1">
      <alignment horizontal="left" vertical="center" wrapText="1" indent="1"/>
    </xf>
    <xf numFmtId="0" fontId="0" fillId="0" borderId="56" xfId="0" applyBorder="1"/>
    <xf numFmtId="9" fontId="24" fillId="0" borderId="56" xfId="1" applyFont="1" applyFill="1" applyBorder="1" applyAlignment="1" applyProtection="1">
      <alignment horizontal="center" vertical="center"/>
    </xf>
    <xf numFmtId="1" fontId="24" fillId="0" borderId="56" xfId="0" applyNumberFormat="1" applyFont="1" applyBorder="1" applyAlignment="1">
      <alignment horizontal="center" vertical="center"/>
    </xf>
    <xf numFmtId="0" fontId="23" fillId="23" borderId="59" xfId="0" applyFont="1" applyFill="1" applyBorder="1" applyAlignment="1">
      <alignment horizontal="left" vertical="center" wrapText="1" indent="1"/>
    </xf>
    <xf numFmtId="0" fontId="23" fillId="23" borderId="60" xfId="0" applyFont="1" applyFill="1" applyBorder="1" applyAlignment="1">
      <alignment horizontal="left" vertical="center" wrapText="1" indent="1"/>
    </xf>
    <xf numFmtId="10" fontId="24" fillId="0" borderId="56" xfId="1" applyNumberFormat="1" applyFont="1" applyFill="1" applyBorder="1" applyAlignment="1" applyProtection="1">
      <alignment horizontal="center" vertical="center"/>
    </xf>
    <xf numFmtId="0" fontId="23" fillId="23" borderId="61" xfId="0" applyFont="1" applyFill="1" applyBorder="1" applyAlignment="1">
      <alignment horizontal="left" vertical="center" wrapText="1" indent="1"/>
    </xf>
    <xf numFmtId="0" fontId="23" fillId="14" borderId="58" xfId="0" applyFont="1" applyFill="1" applyBorder="1" applyAlignment="1">
      <alignment horizontal="center" vertical="center" wrapText="1"/>
    </xf>
    <xf numFmtId="9" fontId="6" fillId="14" borderId="56" xfId="1" applyFont="1" applyFill="1" applyBorder="1" applyAlignment="1" applyProtection="1">
      <alignment horizontal="center" vertical="center"/>
    </xf>
    <xf numFmtId="1" fontId="6" fillId="14" borderId="56" xfId="0" applyNumberFormat="1" applyFont="1" applyFill="1" applyBorder="1" applyAlignment="1">
      <alignment horizontal="center" vertical="center"/>
    </xf>
    <xf numFmtId="0" fontId="66" fillId="5" borderId="0" xfId="0" applyFont="1" applyFill="1" applyAlignment="1">
      <alignment horizontal="left" vertical="center" indent="1"/>
    </xf>
    <xf numFmtId="0" fontId="0" fillId="0" borderId="129" xfId="0" applyBorder="1"/>
    <xf numFmtId="0" fontId="66" fillId="0" borderId="0" xfId="0" applyFont="1" applyAlignment="1">
      <alignment horizontal="left" vertical="center" wrapText="1" indent="2"/>
    </xf>
    <xf numFmtId="0" fontId="0" fillId="24" borderId="0" xfId="0" applyFill="1"/>
    <xf numFmtId="0" fontId="38" fillId="24" borderId="0" xfId="0" applyFont="1" applyFill="1"/>
    <xf numFmtId="0" fontId="14" fillId="24" borderId="0" xfId="2" applyFont="1" applyFill="1" applyAlignment="1" applyProtection="1">
      <alignment horizontal="center" vertical="center" wrapText="1"/>
    </xf>
    <xf numFmtId="0" fontId="16" fillId="24" borderId="0" xfId="0" applyFont="1" applyFill="1"/>
    <xf numFmtId="0" fontId="33" fillId="0" borderId="0" xfId="0" applyFont="1" applyAlignment="1">
      <alignment horizontal="center" vertical="center"/>
    </xf>
    <xf numFmtId="0" fontId="73" fillId="0" borderId="0" xfId="0" applyFont="1" applyAlignment="1">
      <alignment horizontal="left" vertical="top" wrapText="1" indent="1"/>
    </xf>
    <xf numFmtId="0" fontId="76" fillId="0" borderId="0" xfId="0" applyFont="1" applyAlignment="1">
      <alignment horizontal="center" vertical="center"/>
    </xf>
    <xf numFmtId="0" fontId="76" fillId="0" borderId="0" xfId="0" applyFont="1" applyAlignment="1">
      <alignment horizontal="center" vertical="top"/>
    </xf>
    <xf numFmtId="0" fontId="82" fillId="30" borderId="104" xfId="0" applyFont="1" applyFill="1" applyBorder="1" applyAlignment="1">
      <alignment horizontal="center" vertical="center" wrapText="1"/>
    </xf>
    <xf numFmtId="0" fontId="82" fillId="4" borderId="104" xfId="0" applyFont="1" applyFill="1" applyBorder="1" applyAlignment="1">
      <alignment horizontal="center" vertical="center" wrapText="1"/>
    </xf>
    <xf numFmtId="0" fontId="82" fillId="0" borderId="104" xfId="0" applyFont="1" applyBorder="1" applyAlignment="1">
      <alignment horizontal="center" vertical="center" wrapText="1"/>
    </xf>
    <xf numFmtId="0" fontId="79" fillId="29" borderId="104" xfId="0" applyFont="1" applyFill="1" applyBorder="1" applyAlignment="1">
      <alignment horizontal="left" vertical="center" wrapText="1" indent="1"/>
    </xf>
    <xf numFmtId="0" fontId="79" fillId="4" borderId="104" xfId="0" applyFont="1" applyFill="1" applyBorder="1" applyAlignment="1">
      <alignment horizontal="left" vertical="center" wrapText="1" indent="1"/>
    </xf>
    <xf numFmtId="0" fontId="80" fillId="29" borderId="104" xfId="0" applyFont="1" applyFill="1" applyBorder="1" applyAlignment="1">
      <alignment horizontal="center" vertical="center"/>
    </xf>
    <xf numFmtId="0" fontId="80" fillId="0" borderId="104" xfId="0" applyFont="1" applyBorder="1" applyAlignment="1">
      <alignment horizontal="center" vertical="center"/>
    </xf>
    <xf numFmtId="1" fontId="80" fillId="0" borderId="104" xfId="0" applyNumberFormat="1" applyFont="1" applyBorder="1" applyAlignment="1">
      <alignment horizontal="center" vertical="center"/>
    </xf>
    <xf numFmtId="9" fontId="80" fillId="0" borderId="104" xfId="0" applyNumberFormat="1" applyFont="1" applyBorder="1" applyAlignment="1">
      <alignment horizontal="center" vertical="center"/>
    </xf>
    <xf numFmtId="0" fontId="80" fillId="29" borderId="106" xfId="0" applyFont="1" applyFill="1" applyBorder="1" applyAlignment="1">
      <alignment horizontal="center" vertical="center"/>
    </xf>
    <xf numFmtId="0" fontId="79" fillId="4" borderId="106" xfId="0" applyFont="1" applyFill="1" applyBorder="1" applyAlignment="1">
      <alignment horizontal="left" vertical="center" wrapText="1" indent="1"/>
    </xf>
    <xf numFmtId="9" fontId="80" fillId="0" borderId="106" xfId="0" applyNumberFormat="1" applyFont="1" applyBorder="1" applyAlignment="1">
      <alignment horizontal="center" vertical="center"/>
    </xf>
    <xf numFmtId="0" fontId="79" fillId="4" borderId="110" xfId="0" applyFont="1" applyFill="1" applyBorder="1" applyAlignment="1">
      <alignment horizontal="left" vertical="center" wrapText="1" indent="1"/>
    </xf>
    <xf numFmtId="0" fontId="14" fillId="24" borderId="111" xfId="0" applyFont="1" applyFill="1" applyBorder="1" applyAlignment="1">
      <alignment horizontal="left" vertical="center" wrapText="1" indent="1"/>
    </xf>
    <xf numFmtId="0" fontId="79" fillId="4" borderId="112" xfId="0" applyFont="1" applyFill="1" applyBorder="1" applyAlignment="1">
      <alignment horizontal="left" vertical="center" wrapText="1" indent="1"/>
    </xf>
    <xf numFmtId="9" fontId="26" fillId="26" borderId="113" xfId="0" applyNumberFormat="1" applyFont="1" applyFill="1" applyBorder="1" applyAlignment="1">
      <alignment horizontal="center" vertical="center"/>
    </xf>
    <xf numFmtId="0" fontId="13" fillId="0" borderId="0" xfId="0" applyFont="1" applyAlignment="1">
      <alignment horizontal="center" vertical="center"/>
    </xf>
    <xf numFmtId="0" fontId="80" fillId="29" borderId="107" xfId="0" applyFont="1" applyFill="1" applyBorder="1" applyAlignment="1">
      <alignment horizontal="center" vertical="center"/>
    </xf>
    <xf numFmtId="0" fontId="79" fillId="4" borderId="107" xfId="0" applyFont="1" applyFill="1" applyBorder="1" applyAlignment="1">
      <alignment horizontal="left" vertical="center" wrapText="1" indent="1"/>
    </xf>
    <xf numFmtId="9" fontId="80" fillId="0" borderId="107" xfId="0" applyNumberFormat="1" applyFont="1" applyBorder="1" applyAlignment="1">
      <alignment horizontal="center" vertical="center"/>
    </xf>
    <xf numFmtId="1" fontId="80" fillId="29" borderId="104" xfId="0" applyNumberFormat="1" applyFont="1" applyFill="1" applyBorder="1" applyAlignment="1">
      <alignment horizontal="center" vertical="center"/>
    </xf>
    <xf numFmtId="0" fontId="79" fillId="29" borderId="106" xfId="0" applyFont="1" applyFill="1" applyBorder="1" applyAlignment="1">
      <alignment horizontal="left" vertical="center" wrapText="1" indent="1"/>
    </xf>
    <xf numFmtId="1" fontId="80" fillId="29" borderId="106" xfId="0" applyNumberFormat="1" applyFont="1" applyFill="1" applyBorder="1" applyAlignment="1">
      <alignment horizontal="center" vertical="center"/>
    </xf>
    <xf numFmtId="0" fontId="80" fillId="0" borderId="106" xfId="0" applyFont="1" applyBorder="1" applyAlignment="1">
      <alignment horizontal="center" vertical="center"/>
    </xf>
    <xf numFmtId="1" fontId="80" fillId="0" borderId="106" xfId="0" applyNumberFormat="1" applyFont="1" applyBorder="1" applyAlignment="1">
      <alignment horizontal="center" vertical="center"/>
    </xf>
    <xf numFmtId="0" fontId="83" fillId="7" borderId="109" xfId="0" applyFont="1" applyFill="1" applyBorder="1" applyAlignment="1">
      <alignment horizontal="center" vertical="center" wrapText="1"/>
    </xf>
    <xf numFmtId="0" fontId="84" fillId="7" borderId="109" xfId="0" applyFont="1" applyFill="1" applyBorder="1" applyAlignment="1">
      <alignment horizontal="center" vertical="center"/>
    </xf>
    <xf numFmtId="0" fontId="79" fillId="4" borderId="105" xfId="0" applyFont="1" applyFill="1" applyBorder="1" applyAlignment="1">
      <alignment horizontal="left" vertical="center" wrapText="1" indent="1"/>
    </xf>
    <xf numFmtId="9" fontId="80" fillId="0" borderId="104" xfId="1" applyFont="1" applyBorder="1" applyAlignment="1" applyProtection="1">
      <alignment horizontal="center" vertical="center"/>
    </xf>
    <xf numFmtId="0" fontId="79" fillId="29" borderId="107" xfId="0" applyFont="1" applyFill="1" applyBorder="1" applyAlignment="1">
      <alignment horizontal="left" vertical="center" wrapText="1" indent="1"/>
    </xf>
    <xf numFmtId="1" fontId="80" fillId="29" borderId="107" xfId="0" applyNumberFormat="1" applyFont="1" applyFill="1" applyBorder="1" applyAlignment="1">
      <alignment horizontal="center" vertical="center"/>
    </xf>
    <xf numFmtId="0" fontId="80" fillId="0" borderId="107" xfId="0" applyFont="1" applyBorder="1" applyAlignment="1">
      <alignment horizontal="center" vertical="center"/>
    </xf>
    <xf numFmtId="1" fontId="80" fillId="0" borderId="107" xfId="0" applyNumberFormat="1" applyFont="1" applyBorder="1" applyAlignment="1">
      <alignment horizontal="center" vertical="center"/>
    </xf>
    <xf numFmtId="9" fontId="80" fillId="4" borderId="104" xfId="1" applyFont="1" applyFill="1" applyBorder="1" applyAlignment="1" applyProtection="1">
      <alignment horizontal="center" vertical="center"/>
    </xf>
    <xf numFmtId="0" fontId="22" fillId="0" borderId="104" xfId="0" applyFont="1" applyBorder="1" applyAlignment="1">
      <alignment horizontal="right" vertical="center" wrapText="1" indent="1"/>
    </xf>
    <xf numFmtId="1" fontId="22" fillId="31" borderId="104" xfId="0" applyNumberFormat="1" applyFont="1" applyFill="1" applyBorder="1" applyAlignment="1">
      <alignment horizontal="center" vertical="center"/>
    </xf>
    <xf numFmtId="1" fontId="22" fillId="4" borderId="104" xfId="0" applyNumberFormat="1" applyFont="1" applyFill="1" applyBorder="1" applyAlignment="1">
      <alignment horizontal="right" vertical="center" wrapText="1" indent="1"/>
    </xf>
    <xf numFmtId="1" fontId="22" fillId="32" borderId="104" xfId="0" applyNumberFormat="1" applyFont="1" applyFill="1" applyBorder="1" applyAlignment="1">
      <alignment horizontal="center" vertical="center"/>
    </xf>
    <xf numFmtId="0" fontId="22" fillId="4" borderId="104" xfId="0" applyFont="1" applyFill="1" applyBorder="1" applyAlignment="1">
      <alignment horizontal="right" vertical="center" wrapText="1" indent="1"/>
    </xf>
    <xf numFmtId="164" fontId="32" fillId="0" borderId="104" xfId="0" applyNumberFormat="1" applyFont="1" applyBorder="1" applyAlignment="1">
      <alignment horizontal="center" vertical="center"/>
    </xf>
    <xf numFmtId="0" fontId="0" fillId="0" borderId="0" xfId="0" quotePrefix="1"/>
    <xf numFmtId="0" fontId="0" fillId="0" borderId="126" xfId="0" applyBorder="1"/>
    <xf numFmtId="0" fontId="16" fillId="0" borderId="126" xfId="0" applyFont="1" applyBorder="1"/>
    <xf numFmtId="0" fontId="13" fillId="9" borderId="0" xfId="0" applyFont="1" applyFill="1"/>
    <xf numFmtId="0" fontId="19" fillId="0" borderId="39" xfId="0" applyFont="1" applyBorder="1" applyAlignment="1">
      <alignment horizontal="left" vertical="center" indent="1"/>
    </xf>
    <xf numFmtId="0" fontId="19" fillId="0" borderId="0" xfId="0" applyFont="1" applyAlignment="1">
      <alignment horizontal="left" vertical="center" indent="1"/>
    </xf>
    <xf numFmtId="0" fontId="38" fillId="20" borderId="0" xfId="0" applyFont="1" applyFill="1"/>
    <xf numFmtId="0" fontId="38" fillId="9" borderId="0" xfId="0" applyFont="1" applyFill="1"/>
    <xf numFmtId="0" fontId="2" fillId="20" borderId="0" xfId="2" applyFont="1" applyFill="1" applyBorder="1" applyAlignment="1" applyProtection="1">
      <alignment horizontal="center" vertical="center" wrapText="1"/>
    </xf>
    <xf numFmtId="0" fontId="21" fillId="22" borderId="0" xfId="0" applyFont="1" applyFill="1" applyAlignment="1">
      <alignment horizontal="center" vertical="center" wrapText="1"/>
    </xf>
    <xf numFmtId="0" fontId="14" fillId="9" borderId="0" xfId="0" applyFont="1" applyFill="1" applyAlignment="1">
      <alignment horizontal="center" vertical="center" wrapText="1"/>
    </xf>
    <xf numFmtId="0" fontId="39" fillId="9" borderId="0" xfId="0" applyFont="1" applyFill="1" applyAlignment="1">
      <alignment horizontal="left" vertical="center" indent="2"/>
    </xf>
    <xf numFmtId="0" fontId="39" fillId="9" borderId="3" xfId="0" applyFont="1" applyFill="1" applyBorder="1" applyAlignment="1">
      <alignment horizontal="left" vertical="center" indent="2"/>
    </xf>
    <xf numFmtId="0" fontId="40" fillId="0" borderId="0" xfId="0" applyFont="1" applyAlignment="1">
      <alignment horizontal="center" vertical="center"/>
    </xf>
    <xf numFmtId="0" fontId="38" fillId="0" borderId="0" xfId="0" applyFont="1"/>
    <xf numFmtId="0" fontId="0" fillId="9" borderId="0" xfId="0" applyFill="1"/>
    <xf numFmtId="0" fontId="0" fillId="9" borderId="17" xfId="0" applyFill="1" applyBorder="1"/>
    <xf numFmtId="0" fontId="0" fillId="4" borderId="0" xfId="0" applyFill="1"/>
    <xf numFmtId="0" fontId="0" fillId="4" borderId="17" xfId="0" applyFill="1" applyBorder="1"/>
    <xf numFmtId="0" fontId="2" fillId="0" borderId="0" xfId="0" applyFont="1" applyAlignment="1">
      <alignment horizontal="center" vertical="center" wrapText="1"/>
    </xf>
    <xf numFmtId="0" fontId="3" fillId="2" borderId="23" xfId="0" applyFont="1" applyFill="1" applyBorder="1" applyAlignment="1">
      <alignment horizontal="center" vertical="center" wrapText="1"/>
    </xf>
    <xf numFmtId="0" fontId="0" fillId="4" borderId="62" xfId="0" applyFill="1" applyBorder="1"/>
    <xf numFmtId="0" fontId="3" fillId="2" borderId="37" xfId="0" applyFont="1" applyFill="1" applyBorder="1" applyAlignment="1">
      <alignment horizontal="center" vertical="center" wrapText="1"/>
    </xf>
    <xf numFmtId="0" fontId="44" fillId="4" borderId="24" xfId="0" applyFont="1" applyFill="1" applyBorder="1" applyAlignment="1">
      <alignment horizontal="center" vertical="center"/>
    </xf>
    <xf numFmtId="0" fontId="0" fillId="4" borderId="63" xfId="0" applyFill="1" applyBorder="1"/>
    <xf numFmtId="0" fontId="19" fillId="9" borderId="38" xfId="0" applyFont="1" applyFill="1" applyBorder="1" applyAlignment="1">
      <alignment horizontal="center" vertical="center"/>
    </xf>
    <xf numFmtId="0" fontId="0" fillId="4" borderId="64" xfId="0" applyFill="1" applyBorder="1"/>
    <xf numFmtId="0" fontId="41" fillId="9" borderId="0" xfId="0" applyFont="1" applyFill="1" applyAlignment="1">
      <alignment horizontal="center"/>
    </xf>
    <xf numFmtId="0" fontId="0" fillId="4" borderId="65" xfId="0" applyFill="1" applyBorder="1"/>
    <xf numFmtId="0" fontId="6" fillId="9" borderId="0" xfId="0" applyFont="1" applyFill="1" applyAlignment="1">
      <alignment horizontal="center" vertical="top"/>
    </xf>
    <xf numFmtId="1" fontId="69" fillId="21" borderId="40" xfId="0" applyNumberFormat="1" applyFont="1" applyFill="1" applyBorder="1" applyAlignment="1">
      <alignment horizontal="center" vertical="center"/>
    </xf>
    <xf numFmtId="0" fontId="11" fillId="0" borderId="0" xfId="0" applyFont="1" applyAlignment="1">
      <alignment horizontal="center" vertical="center" wrapText="1"/>
    </xf>
    <xf numFmtId="10" fontId="28" fillId="0" borderId="0" xfId="0" applyNumberFormat="1" applyFont="1" applyAlignment="1">
      <alignment horizontal="center" vertical="center"/>
    </xf>
    <xf numFmtId="0" fontId="102" fillId="0" borderId="0" xfId="0" applyFont="1"/>
    <xf numFmtId="0" fontId="0" fillId="0" borderId="20" xfId="0" applyBorder="1"/>
    <xf numFmtId="0" fontId="12" fillId="0" borderId="0" xfId="0" applyFont="1" applyAlignment="1">
      <alignment horizontal="right" vertical="center" wrapText="1" indent="1"/>
    </xf>
    <xf numFmtId="0" fontId="13" fillId="11" borderId="0" xfId="0" applyFont="1" applyFill="1"/>
    <xf numFmtId="0" fontId="0" fillId="11" borderId="0" xfId="0" applyFill="1"/>
    <xf numFmtId="0" fontId="14" fillId="11" borderId="0" xfId="2" applyFont="1" applyFill="1" applyBorder="1" applyAlignment="1" applyProtection="1">
      <alignment horizontal="center" vertical="center" wrapText="1"/>
    </xf>
    <xf numFmtId="0" fontId="21" fillId="19" borderId="0" xfId="0" applyFont="1" applyFill="1" applyAlignment="1">
      <alignment horizontal="center" vertical="center" wrapText="1"/>
    </xf>
    <xf numFmtId="0" fontId="14" fillId="11" borderId="0" xfId="0" applyFont="1" applyFill="1"/>
    <xf numFmtId="0" fontId="0" fillId="11" borderId="3" xfId="0" applyFill="1" applyBorder="1"/>
    <xf numFmtId="0" fontId="3" fillId="0" borderId="0" xfId="0" applyFont="1"/>
    <xf numFmtId="0" fontId="42" fillId="0" borderId="0" xfId="0" applyFont="1" applyAlignment="1">
      <alignment vertical="center"/>
    </xf>
    <xf numFmtId="0" fontId="0" fillId="0" borderId="0" xfId="0" applyAlignment="1">
      <alignment vertical="center"/>
    </xf>
    <xf numFmtId="0" fontId="11" fillId="0" borderId="0" xfId="0" applyFont="1" applyAlignment="1">
      <alignment horizontal="left" vertical="center" wrapText="1" indent="1"/>
    </xf>
    <xf numFmtId="0" fontId="26" fillId="0" borderId="0" xfId="0" applyFont="1" applyAlignment="1">
      <alignment horizontal="center" vertical="center" wrapText="1"/>
    </xf>
    <xf numFmtId="0" fontId="3" fillId="2" borderId="95" xfId="0" applyFont="1" applyFill="1" applyBorder="1" applyAlignment="1">
      <alignment horizontal="center" vertical="center" wrapText="1"/>
    </xf>
    <xf numFmtId="0" fontId="3" fillId="4" borderId="96" xfId="0" applyFont="1" applyFill="1" applyBorder="1" applyAlignment="1">
      <alignment horizontal="center" vertical="center" wrapText="1"/>
    </xf>
    <xf numFmtId="0" fontId="3" fillId="2" borderId="97" xfId="0" applyFont="1" applyFill="1" applyBorder="1" applyAlignment="1">
      <alignment horizontal="center" vertical="center" wrapText="1"/>
    </xf>
    <xf numFmtId="0" fontId="3" fillId="2" borderId="98" xfId="0" applyFont="1" applyFill="1" applyBorder="1" applyAlignment="1">
      <alignment horizontal="center" vertical="center" wrapText="1"/>
    </xf>
    <xf numFmtId="0" fontId="3" fillId="0" borderId="0" xfId="0" applyFont="1" applyAlignment="1">
      <alignment horizontal="center" vertical="center" wrapText="1"/>
    </xf>
    <xf numFmtId="0" fontId="48" fillId="4" borderId="66" xfId="0" applyFont="1" applyFill="1" applyBorder="1" applyAlignment="1">
      <alignment horizontal="left" vertical="center" wrapText="1" indent="1"/>
    </xf>
    <xf numFmtId="9" fontId="65" fillId="0" borderId="33" xfId="1" applyFont="1" applyFill="1" applyBorder="1" applyAlignment="1" applyProtection="1">
      <alignment horizontal="center" vertical="center"/>
    </xf>
    <xf numFmtId="9" fontId="46" fillId="0" borderId="48" xfId="1" applyFont="1" applyBorder="1" applyAlignment="1" applyProtection="1">
      <alignment horizontal="center" vertical="center"/>
    </xf>
    <xf numFmtId="9" fontId="46" fillId="0" borderId="0" xfId="1" applyFont="1" applyFill="1" applyBorder="1" applyAlignment="1" applyProtection="1">
      <alignment horizontal="center" vertical="center"/>
    </xf>
    <xf numFmtId="0" fontId="48" fillId="4" borderId="73" xfId="0" applyFont="1" applyFill="1" applyBorder="1" applyAlignment="1">
      <alignment horizontal="left" vertical="center" wrapText="1" indent="1"/>
    </xf>
    <xf numFmtId="0" fontId="48" fillId="4" borderId="72" xfId="0" applyFont="1" applyFill="1" applyBorder="1" applyAlignment="1">
      <alignment horizontal="left" vertical="center" wrapText="1" indent="1"/>
    </xf>
    <xf numFmtId="0" fontId="22" fillId="4" borderId="74" xfId="0" applyFont="1" applyFill="1" applyBorder="1" applyAlignment="1">
      <alignment horizontal="right" vertical="center" wrapText="1" indent="1"/>
    </xf>
    <xf numFmtId="2" fontId="22" fillId="16" borderId="30" xfId="0" applyNumberFormat="1" applyFont="1" applyFill="1" applyBorder="1" applyAlignment="1">
      <alignment horizontal="center" vertical="center"/>
    </xf>
    <xf numFmtId="2" fontId="22" fillId="13" borderId="30" xfId="0" applyNumberFormat="1" applyFont="1" applyFill="1" applyBorder="1" applyAlignment="1">
      <alignment horizontal="center" vertical="center"/>
    </xf>
    <xf numFmtId="0" fontId="22" fillId="4" borderId="75" xfId="0" applyFont="1" applyFill="1" applyBorder="1" applyAlignment="1">
      <alignment horizontal="right" vertical="center" wrapText="1" indent="1"/>
    </xf>
    <xf numFmtId="164" fontId="32" fillId="0" borderId="31" xfId="0" applyNumberFormat="1" applyFont="1" applyBorder="1" applyAlignment="1">
      <alignment horizontal="center" vertical="center"/>
    </xf>
    <xf numFmtId="164" fontId="32" fillId="0" borderId="0" xfId="0" applyNumberFormat="1" applyFont="1" applyAlignment="1">
      <alignment horizontal="center" vertical="center"/>
    </xf>
    <xf numFmtId="0" fontId="0" fillId="0" borderId="34" xfId="0" applyBorder="1"/>
    <xf numFmtId="164" fontId="41" fillId="11" borderId="1" xfId="1" applyNumberFormat="1" applyFont="1" applyFill="1" applyBorder="1" applyAlignment="1" applyProtection="1">
      <alignment horizontal="right" vertical="center"/>
    </xf>
    <xf numFmtId="164" fontId="41" fillId="11" borderId="0" xfId="1" applyNumberFormat="1" applyFont="1" applyFill="1" applyBorder="1" applyAlignment="1" applyProtection="1">
      <alignment horizontal="left" vertical="center"/>
    </xf>
    <xf numFmtId="0" fontId="0" fillId="0" borderId="32" xfId="0" applyBorder="1"/>
    <xf numFmtId="0" fontId="8" fillId="0" borderId="0" xfId="0" applyFont="1" applyAlignment="1">
      <alignment horizontal="left" vertical="center" wrapText="1" indent="1"/>
    </xf>
    <xf numFmtId="0" fontId="9" fillId="0" borderId="0" xfId="2" applyFill="1" applyProtection="1"/>
    <xf numFmtId="0" fontId="25" fillId="0" borderId="0" xfId="0" applyFont="1" applyAlignment="1">
      <alignment horizontal="left" vertical="center"/>
    </xf>
    <xf numFmtId="0" fontId="38" fillId="8" borderId="0" xfId="0" applyFont="1" applyFill="1"/>
    <xf numFmtId="0" fontId="38" fillId="18" borderId="0" xfId="0" applyFont="1" applyFill="1"/>
    <xf numFmtId="0" fontId="19" fillId="13" borderId="0" xfId="0" applyFont="1" applyFill="1" applyAlignment="1">
      <alignment horizontal="left" vertical="center" indent="2"/>
    </xf>
    <xf numFmtId="0" fontId="19" fillId="18" borderId="0" xfId="0" applyFont="1" applyFill="1" applyAlignment="1">
      <alignment horizontal="left" vertical="center" indent="2"/>
    </xf>
    <xf numFmtId="0" fontId="0" fillId="18" borderId="0" xfId="0" applyFill="1"/>
    <xf numFmtId="0" fontId="0" fillId="18" borderId="128" xfId="0" applyFill="1" applyBorder="1"/>
    <xf numFmtId="0" fontId="0" fillId="8" borderId="0" xfId="0" applyFill="1"/>
    <xf numFmtId="0" fontId="0" fillId="0" borderId="0" xfId="0" applyAlignment="1">
      <alignment horizontal="left" vertical="center" wrapText="1"/>
    </xf>
    <xf numFmtId="0" fontId="0" fillId="0" borderId="128" xfId="0" applyBorder="1" applyAlignment="1">
      <alignment horizontal="left" vertical="center" wrapText="1"/>
    </xf>
    <xf numFmtId="0" fontId="0" fillId="0" borderId="128" xfId="0" applyBorder="1"/>
    <xf numFmtId="0" fontId="96" fillId="0" borderId="78" xfId="0" applyFont="1" applyBorder="1" applyAlignment="1">
      <alignment horizontal="center" vertical="top"/>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wrapText="1"/>
    </xf>
    <xf numFmtId="0" fontId="50"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126" xfId="0" applyBorder="1" applyAlignment="1">
      <alignment horizontal="left" vertical="top"/>
    </xf>
    <xf numFmtId="0" fontId="0" fillId="0" borderId="127" xfId="0" applyBorder="1"/>
    <xf numFmtId="0" fontId="103" fillId="0" borderId="0" xfId="0" applyFont="1"/>
    <xf numFmtId="0" fontId="104" fillId="0" borderId="0" xfId="0" applyFont="1"/>
    <xf numFmtId="0" fontId="104" fillId="0" borderId="0" xfId="0" applyFont="1" applyProtection="1">
      <protection locked="0"/>
    </xf>
    <xf numFmtId="0" fontId="103" fillId="0" borderId="17" xfId="0" applyFont="1" applyBorder="1"/>
    <xf numFmtId="0" fontId="0" fillId="34" borderId="0" xfId="0" applyFill="1"/>
    <xf numFmtId="165" fontId="41" fillId="17" borderId="28" xfId="0" applyNumberFormat="1" applyFont="1" applyFill="1" applyBorder="1" applyAlignment="1" applyProtection="1">
      <alignment horizontal="center" vertical="center"/>
      <protection locked="0"/>
    </xf>
    <xf numFmtId="0" fontId="14" fillId="9" borderId="0" xfId="2" applyFont="1" applyFill="1" applyBorder="1" applyAlignment="1" applyProtection="1">
      <alignment horizontal="center" vertical="center" wrapText="1"/>
    </xf>
    <xf numFmtId="0" fontId="14" fillId="15" borderId="0" xfId="2" applyFont="1" applyFill="1" applyAlignment="1" applyProtection="1">
      <alignment horizontal="center" vertical="center"/>
    </xf>
    <xf numFmtId="0" fontId="94" fillId="18" borderId="0" xfId="2" applyFont="1" applyFill="1" applyBorder="1" applyAlignment="1" applyProtection="1">
      <alignment horizontal="center" vertical="center" wrapText="1"/>
    </xf>
    <xf numFmtId="0" fontId="94" fillId="11" borderId="0" xfId="2" applyFont="1" applyFill="1" applyBorder="1" applyAlignment="1" applyProtection="1">
      <alignment horizontal="center" vertical="center" wrapText="1"/>
    </xf>
    <xf numFmtId="0" fontId="77" fillId="0" borderId="0" xfId="0" applyFont="1" applyAlignment="1">
      <alignment horizontal="left" vertical="center" wrapText="1"/>
    </xf>
    <xf numFmtId="9" fontId="46" fillId="0" borderId="140" xfId="1" applyFont="1" applyBorder="1" applyAlignment="1" applyProtection="1">
      <alignment horizontal="center" vertical="center"/>
    </xf>
    <xf numFmtId="0" fontId="0" fillId="0" borderId="147" xfId="0" applyBorder="1"/>
    <xf numFmtId="0" fontId="89" fillId="3" borderId="82" xfId="0" applyFont="1" applyFill="1" applyBorder="1" applyAlignment="1">
      <alignment horizontal="center" vertical="center" wrapText="1"/>
    </xf>
    <xf numFmtId="0" fontId="0" fillId="0" borderId="153" xfId="0" applyBorder="1"/>
    <xf numFmtId="0" fontId="24" fillId="2" borderId="154" xfId="0" applyFont="1" applyFill="1" applyBorder="1" applyAlignment="1">
      <alignment horizontal="center" vertical="center" wrapText="1"/>
    </xf>
    <xf numFmtId="0" fontId="24" fillId="2" borderId="155" xfId="0" applyFont="1" applyFill="1" applyBorder="1" applyAlignment="1">
      <alignment horizontal="center" vertical="center" wrapText="1"/>
    </xf>
    <xf numFmtId="0" fontId="24" fillId="2" borderId="156" xfId="0" applyFont="1" applyFill="1" applyBorder="1" applyAlignment="1">
      <alignment horizontal="center" vertical="center" wrapText="1"/>
    </xf>
    <xf numFmtId="2" fontId="46" fillId="0" borderId="47" xfId="0" applyNumberFormat="1" applyFont="1" applyBorder="1" applyAlignment="1">
      <alignment horizontal="center" vertical="center"/>
    </xf>
    <xf numFmtId="2" fontId="46" fillId="0" borderId="52" xfId="0" applyNumberFormat="1" applyFont="1" applyBorder="1" applyAlignment="1">
      <alignment horizontal="center" vertical="center"/>
    </xf>
    <xf numFmtId="2" fontId="80" fillId="0" borderId="80" xfId="0" applyNumberFormat="1" applyFont="1" applyBorder="1" applyAlignment="1">
      <alignment horizontal="center" vertical="center"/>
    </xf>
    <xf numFmtId="2" fontId="80" fillId="0" borderId="92" xfId="0" applyNumberFormat="1" applyFont="1" applyBorder="1" applyAlignment="1">
      <alignment horizontal="center" vertical="center"/>
    </xf>
    <xf numFmtId="2" fontId="80" fillId="0" borderId="79" xfId="0" applyNumberFormat="1" applyFont="1" applyBorder="1" applyAlignment="1">
      <alignment horizontal="center" vertical="center"/>
    </xf>
    <xf numFmtId="2" fontId="86" fillId="0" borderId="115" xfId="0" applyNumberFormat="1" applyFont="1" applyBorder="1" applyAlignment="1">
      <alignment horizontal="center" vertical="center" wrapText="1"/>
    </xf>
    <xf numFmtId="2" fontId="90" fillId="3" borderId="133" xfId="0" applyNumberFormat="1" applyFont="1" applyFill="1" applyBorder="1" applyAlignment="1" applyProtection="1">
      <alignment horizontal="center" vertical="center" wrapText="1"/>
      <protection locked="0"/>
    </xf>
    <xf numFmtId="2" fontId="90" fillId="3" borderId="135" xfId="0" applyNumberFormat="1" applyFont="1" applyFill="1" applyBorder="1" applyAlignment="1" applyProtection="1">
      <alignment horizontal="center" vertical="center" wrapText="1"/>
      <protection locked="0"/>
    </xf>
    <xf numFmtId="2" fontId="90" fillId="3" borderId="137" xfId="0" applyNumberFormat="1" applyFont="1" applyFill="1" applyBorder="1" applyAlignment="1" applyProtection="1">
      <alignment horizontal="center" vertical="center" wrapText="1"/>
      <protection locked="0"/>
    </xf>
    <xf numFmtId="2" fontId="90" fillId="3" borderId="136" xfId="0" applyNumberFormat="1" applyFont="1" applyFill="1" applyBorder="1" applyAlignment="1" applyProtection="1">
      <alignment horizontal="center" vertical="center" wrapText="1"/>
      <protection locked="0"/>
    </xf>
    <xf numFmtId="2" fontId="90" fillId="3" borderId="134" xfId="0" applyNumberFormat="1" applyFont="1" applyFill="1" applyBorder="1" applyAlignment="1" applyProtection="1">
      <alignment horizontal="center" vertical="center" wrapText="1"/>
      <protection locked="0"/>
    </xf>
    <xf numFmtId="2" fontId="91" fillId="3" borderId="82" xfId="0" applyNumberFormat="1" applyFont="1" applyFill="1" applyBorder="1" applyAlignment="1">
      <alignment horizontal="center" vertical="center" wrapText="1"/>
    </xf>
    <xf numFmtId="2" fontId="47" fillId="3" borderId="47" xfId="0" applyNumberFormat="1" applyFont="1" applyFill="1" applyBorder="1" applyAlignment="1" applyProtection="1">
      <alignment horizontal="center" vertical="center"/>
      <protection locked="0"/>
    </xf>
    <xf numFmtId="2" fontId="31" fillId="3" borderId="47" xfId="0" applyNumberFormat="1" applyFont="1" applyFill="1" applyBorder="1" applyAlignment="1" applyProtection="1">
      <alignment horizontal="center" vertical="center"/>
      <protection locked="0"/>
    </xf>
    <xf numFmtId="2" fontId="62" fillId="22" borderId="0" xfId="0" applyNumberFormat="1" applyFont="1" applyFill="1" applyAlignment="1">
      <alignment horizontal="left" vertical="top" wrapText="1" indent="1"/>
    </xf>
    <xf numFmtId="0" fontId="0" fillId="22" borderId="0" xfId="0" applyFill="1"/>
    <xf numFmtId="0" fontId="10" fillId="22" borderId="0" xfId="0" applyFont="1" applyFill="1" applyAlignment="1">
      <alignment horizontal="left" vertical="center" wrapText="1" indent="1"/>
    </xf>
    <xf numFmtId="0" fontId="16" fillId="22" borderId="0" xfId="0" applyFont="1" applyFill="1" applyAlignment="1">
      <alignment horizontal="left" vertical="center" wrapText="1" indent="1"/>
    </xf>
    <xf numFmtId="2" fontId="21" fillId="22" borderId="0" xfId="0" applyNumberFormat="1" applyFont="1" applyFill="1" applyAlignment="1">
      <alignment horizontal="left" vertical="top" wrapText="1" indent="1"/>
    </xf>
    <xf numFmtId="0" fontId="47" fillId="27" borderId="152" xfId="0" applyFont="1" applyFill="1" applyBorder="1" applyAlignment="1">
      <alignment horizontal="center" vertical="center"/>
    </xf>
    <xf numFmtId="0" fontId="48" fillId="4" borderId="157" xfId="0" applyFont="1" applyFill="1" applyBorder="1" applyAlignment="1">
      <alignment horizontal="left" vertical="center" wrapText="1" indent="1"/>
    </xf>
    <xf numFmtId="0" fontId="47" fillId="3" borderId="157" xfId="0" applyFont="1" applyFill="1" applyBorder="1" applyAlignment="1" applyProtection="1">
      <alignment horizontal="center" vertical="center"/>
      <protection locked="0"/>
    </xf>
    <xf numFmtId="0" fontId="48" fillId="3" borderId="158" xfId="0" applyFont="1" applyFill="1" applyBorder="1" applyAlignment="1" applyProtection="1">
      <alignment horizontal="left" vertical="center" wrapText="1" indent="1"/>
      <protection locked="0"/>
    </xf>
    <xf numFmtId="0" fontId="48" fillId="4" borderId="159" xfId="0" applyFont="1" applyFill="1" applyBorder="1" applyAlignment="1">
      <alignment horizontal="left" vertical="center" wrapText="1" indent="1"/>
    </xf>
    <xf numFmtId="0" fontId="47" fillId="3" borderId="159" xfId="0" applyFont="1" applyFill="1" applyBorder="1" applyAlignment="1" applyProtection="1">
      <alignment horizontal="center" vertical="center"/>
      <protection locked="0"/>
    </xf>
    <xf numFmtId="1" fontId="47" fillId="3" borderId="159" xfId="0" applyNumberFormat="1" applyFont="1" applyFill="1" applyBorder="1" applyAlignment="1" applyProtection="1">
      <alignment horizontal="center" vertical="center"/>
      <protection locked="0"/>
    </xf>
    <xf numFmtId="0" fontId="48" fillId="3" borderId="160" xfId="0" applyFont="1" applyFill="1" applyBorder="1" applyAlignment="1" applyProtection="1">
      <alignment horizontal="left" vertical="center" wrapText="1" indent="1"/>
      <protection locked="0"/>
    </xf>
    <xf numFmtId="0" fontId="48" fillId="4" borderId="161" xfId="0" applyFont="1" applyFill="1" applyBorder="1" applyAlignment="1">
      <alignment horizontal="left" vertical="center" wrapText="1" indent="1"/>
    </xf>
    <xf numFmtId="0" fontId="47" fillId="3" borderId="161" xfId="0" applyFont="1" applyFill="1" applyBorder="1" applyAlignment="1" applyProtection="1">
      <alignment horizontal="center" vertical="center"/>
      <protection locked="0"/>
    </xf>
    <xf numFmtId="1" fontId="47" fillId="3" borderId="161" xfId="0" applyNumberFormat="1" applyFont="1" applyFill="1" applyBorder="1" applyAlignment="1" applyProtection="1">
      <alignment horizontal="center" vertical="center"/>
      <protection locked="0"/>
    </xf>
    <xf numFmtId="0" fontId="47" fillId="0" borderId="81" xfId="0" applyFont="1" applyBorder="1" applyAlignment="1">
      <alignment horizontal="center" vertical="center"/>
    </xf>
    <xf numFmtId="0" fontId="47" fillId="27" borderId="159" xfId="0" applyFont="1" applyFill="1" applyBorder="1" applyAlignment="1" applyProtection="1">
      <alignment horizontal="center" vertical="center"/>
      <protection locked="0"/>
    </xf>
    <xf numFmtId="0" fontId="48" fillId="27" borderId="159" xfId="0" applyFont="1" applyFill="1" applyBorder="1" applyAlignment="1">
      <alignment horizontal="left" vertical="center" wrapText="1" indent="1"/>
    </xf>
    <xf numFmtId="1" fontId="47" fillId="27" borderId="159" xfId="0" applyNumberFormat="1" applyFont="1" applyFill="1" applyBorder="1" applyAlignment="1" applyProtection="1">
      <alignment horizontal="center" vertical="center"/>
      <protection locked="0"/>
    </xf>
    <xf numFmtId="2" fontId="46" fillId="27" borderId="52" xfId="0" applyNumberFormat="1" applyFont="1" applyFill="1" applyBorder="1" applyAlignment="1">
      <alignment horizontal="center" vertical="center"/>
    </xf>
    <xf numFmtId="0" fontId="47" fillId="3" borderId="163" xfId="0" applyFont="1" applyFill="1" applyBorder="1" applyAlignment="1" applyProtection="1">
      <alignment horizontal="center" vertical="center"/>
      <protection locked="0"/>
    </xf>
    <xf numFmtId="0" fontId="48" fillId="4" borderId="163" xfId="0" applyFont="1" applyFill="1" applyBorder="1" applyAlignment="1">
      <alignment horizontal="left" vertical="center" wrapText="1" indent="1"/>
    </xf>
    <xf numFmtId="0" fontId="47" fillId="3" borderId="162" xfId="0" applyFont="1" applyFill="1" applyBorder="1" applyAlignment="1" applyProtection="1">
      <alignment horizontal="center" vertical="center"/>
      <protection locked="0"/>
    </xf>
    <xf numFmtId="0" fontId="48" fillId="4" borderId="162" xfId="0" applyFont="1" applyFill="1" applyBorder="1" applyAlignment="1">
      <alignment horizontal="left" vertical="center" wrapText="1" indent="1"/>
    </xf>
    <xf numFmtId="0" fontId="31" fillId="3" borderId="159" xfId="0" applyFont="1" applyFill="1" applyBorder="1" applyAlignment="1" applyProtection="1">
      <alignment horizontal="center" vertical="center"/>
      <protection locked="0"/>
    </xf>
    <xf numFmtId="0" fontId="117" fillId="4" borderId="159" xfId="0" applyFont="1" applyFill="1" applyBorder="1" applyAlignment="1">
      <alignment horizontal="left" vertical="center" wrapText="1" indent="1"/>
    </xf>
    <xf numFmtId="0" fontId="15" fillId="0" borderId="0" xfId="0" applyFont="1" applyAlignment="1" applyProtection="1">
      <alignment horizontal="center" vertical="center"/>
      <protection locked="0"/>
    </xf>
    <xf numFmtId="0" fontId="58" fillId="0" borderId="0" xfId="2" applyFont="1" applyAlignment="1" applyProtection="1">
      <alignment horizontal="left" vertical="center"/>
      <protection locked="0"/>
    </xf>
    <xf numFmtId="0" fontId="58" fillId="0" borderId="0" xfId="2" applyFont="1" applyAlignment="1" applyProtection="1">
      <alignment horizontal="left" vertical="center" wrapText="1"/>
      <protection locked="0"/>
    </xf>
    <xf numFmtId="0" fontId="35" fillId="7" borderId="0" xfId="0" applyFont="1" applyFill="1" applyAlignment="1">
      <alignment horizontal="center" vertical="center"/>
    </xf>
    <xf numFmtId="0" fontId="52" fillId="7" borderId="0" xfId="0" applyFont="1" applyFill="1" applyAlignment="1" applyProtection="1">
      <alignment horizontal="left" vertical="center" wrapText="1" indent="2"/>
      <protection locked="0"/>
    </xf>
    <xf numFmtId="0" fontId="53" fillId="7" borderId="0" xfId="0" applyFont="1" applyFill="1" applyAlignment="1" applyProtection="1">
      <alignment horizontal="left" vertical="center" wrapText="1" indent="2"/>
      <protection locked="0"/>
    </xf>
    <xf numFmtId="0" fontId="54" fillId="6" borderId="0" xfId="0" applyFont="1" applyFill="1" applyAlignment="1">
      <alignment horizontal="left"/>
    </xf>
    <xf numFmtId="0" fontId="10" fillId="6" borderId="0" xfId="0" applyFont="1" applyFill="1" applyAlignment="1">
      <alignment horizontal="left"/>
    </xf>
    <xf numFmtId="0" fontId="105" fillId="18" borderId="130" xfId="2" applyFont="1" applyFill="1" applyBorder="1" applyAlignment="1" applyProtection="1">
      <alignment horizontal="left" vertical="center" wrapText="1"/>
      <protection locked="0"/>
    </xf>
    <xf numFmtId="0" fontId="105" fillId="18" borderId="131" xfId="2" applyFont="1" applyFill="1" applyBorder="1" applyAlignment="1" applyProtection="1">
      <alignment horizontal="left" vertical="center" wrapText="1"/>
      <protection locked="0"/>
    </xf>
    <xf numFmtId="0" fontId="105" fillId="18" borderId="132" xfId="2" applyFont="1" applyFill="1" applyBorder="1" applyAlignment="1" applyProtection="1">
      <alignment horizontal="left" vertical="center" wrapText="1"/>
      <protection locked="0"/>
    </xf>
    <xf numFmtId="0" fontId="61" fillId="0" borderId="0" xfId="2" applyFont="1" applyAlignment="1" applyProtection="1">
      <alignment horizontal="left" vertical="center" wrapText="1"/>
      <protection locked="0"/>
    </xf>
    <xf numFmtId="0" fontId="41" fillId="17" borderId="119" xfId="0" applyFont="1" applyFill="1" applyBorder="1" applyAlignment="1" applyProtection="1">
      <alignment horizontal="center" vertical="center"/>
      <protection locked="0"/>
    </xf>
    <xf numFmtId="0" fontId="41" fillId="17" borderId="120" xfId="0" applyFont="1" applyFill="1" applyBorder="1" applyAlignment="1" applyProtection="1">
      <alignment horizontal="center" vertical="center"/>
      <protection locked="0"/>
    </xf>
    <xf numFmtId="0" fontId="41" fillId="17" borderId="121" xfId="0" applyFont="1" applyFill="1" applyBorder="1" applyAlignment="1" applyProtection="1">
      <alignment horizontal="center" vertical="center"/>
      <protection locked="0"/>
    </xf>
    <xf numFmtId="0" fontId="3" fillId="0" borderId="0" xfId="0" applyFont="1" applyAlignment="1">
      <alignment horizontal="center" wrapText="1"/>
    </xf>
    <xf numFmtId="0" fontId="19" fillId="13" borderId="0" xfId="0" applyFont="1" applyFill="1" applyAlignment="1">
      <alignment horizontal="left" vertical="center" indent="2"/>
    </xf>
    <xf numFmtId="0" fontId="0" fillId="18" borderId="0" xfId="0" applyFill="1"/>
    <xf numFmtId="0" fontId="14" fillId="20" borderId="0" xfId="2" applyFont="1" applyFill="1" applyBorder="1" applyAlignment="1" applyProtection="1">
      <alignment horizontal="center" vertical="center" wrapText="1"/>
    </xf>
    <xf numFmtId="0" fontId="14" fillId="20" borderId="0" xfId="2" applyFont="1" applyFill="1" applyAlignment="1" applyProtection="1">
      <alignment horizontal="center" vertical="center" wrapText="1"/>
    </xf>
    <xf numFmtId="0" fontId="94" fillId="18" borderId="122" xfId="0" applyFont="1" applyFill="1" applyBorder="1" applyAlignment="1">
      <alignment horizontal="left" vertical="top" wrapText="1" indent="1"/>
    </xf>
    <xf numFmtId="0" fontId="94" fillId="18" borderId="123" xfId="0" applyFont="1" applyFill="1" applyBorder="1" applyAlignment="1">
      <alignment horizontal="left" vertical="top" wrapText="1" indent="1"/>
    </xf>
    <xf numFmtId="0" fontId="94" fillId="18" borderId="124" xfId="0" applyFont="1" applyFill="1" applyBorder="1" applyAlignment="1">
      <alignment horizontal="left" vertical="top" wrapText="1" indent="1"/>
    </xf>
    <xf numFmtId="0" fontId="16" fillId="22" borderId="0" xfId="0" applyFont="1" applyFill="1" applyAlignment="1">
      <alignment horizontal="left" vertical="top" wrapText="1" indent="1"/>
    </xf>
    <xf numFmtId="0" fontId="97" fillId="0" borderId="125" xfId="0" applyFont="1" applyBorder="1" applyAlignment="1">
      <alignment horizontal="center" vertical="center" wrapText="1"/>
    </xf>
    <xf numFmtId="0" fontId="0" fillId="0" borderId="125" xfId="0" applyBorder="1" applyAlignment="1">
      <alignment horizontal="center" vertical="center" wrapText="1"/>
    </xf>
    <xf numFmtId="0" fontId="72" fillId="0" borderId="0" xfId="0" applyFont="1" applyAlignment="1">
      <alignment horizontal="center" vertical="center"/>
    </xf>
    <xf numFmtId="0" fontId="76" fillId="0" borderId="78" xfId="0" applyFont="1" applyBorder="1" applyAlignment="1">
      <alignment horizontal="center" vertical="top"/>
    </xf>
    <xf numFmtId="0" fontId="21" fillId="0" borderId="0" xfId="0" applyFont="1" applyAlignment="1">
      <alignment horizontal="center" vertical="top"/>
    </xf>
    <xf numFmtId="0" fontId="76" fillId="0" borderId="0" xfId="0" applyFont="1" applyAlignment="1">
      <alignment horizontal="center" vertical="top"/>
    </xf>
    <xf numFmtId="0" fontId="22" fillId="28" borderId="104" xfId="0" applyFont="1" applyFill="1" applyBorder="1" applyAlignment="1">
      <alignment horizontal="right" vertical="center" wrapText="1" indent="1"/>
    </xf>
    <xf numFmtId="0" fontId="14" fillId="24" borderId="108" xfId="0" applyFont="1" applyFill="1" applyBorder="1" applyAlignment="1">
      <alignment horizontal="left" vertical="center" wrapText="1" indent="1"/>
    </xf>
    <xf numFmtId="0" fontId="66" fillId="5" borderId="0" xfId="0" applyFont="1" applyFill="1" applyAlignment="1">
      <alignment horizontal="left" vertical="center" wrapText="1" indent="2"/>
    </xf>
    <xf numFmtId="0" fontId="26" fillId="28" borderId="104" xfId="0" applyFont="1" applyFill="1" applyBorder="1" applyAlignment="1">
      <alignment horizontal="center" vertical="center" wrapText="1"/>
    </xf>
    <xf numFmtId="0" fontId="109" fillId="7" borderId="141" xfId="0" applyFont="1" applyFill="1" applyBorder="1" applyAlignment="1">
      <alignment horizontal="left" vertical="center" wrapText="1" indent="1"/>
    </xf>
    <xf numFmtId="0" fontId="102" fillId="7" borderId="142" xfId="0" applyFont="1" applyFill="1" applyBorder="1" applyAlignment="1">
      <alignment horizontal="left" vertical="center" wrapText="1" indent="1"/>
    </xf>
    <xf numFmtId="0" fontId="102" fillId="7" borderId="143" xfId="0" applyFont="1" applyFill="1" applyBorder="1" applyAlignment="1">
      <alignment horizontal="left" vertical="center" wrapText="1" indent="1"/>
    </xf>
    <xf numFmtId="0" fontId="73" fillId="24" borderId="76" xfId="0" applyFont="1" applyFill="1" applyBorder="1" applyAlignment="1">
      <alignment horizontal="left" vertical="top" wrapText="1" indent="1"/>
    </xf>
    <xf numFmtId="0" fontId="74" fillId="24" borderId="77" xfId="0" applyFont="1" applyFill="1" applyBorder="1" applyAlignment="1">
      <alignment horizontal="left" vertical="top" wrapText="1" indent="1"/>
    </xf>
    <xf numFmtId="0" fontId="73" fillId="24" borderId="77" xfId="0" applyFont="1" applyFill="1" applyBorder="1" applyAlignment="1">
      <alignment horizontal="left" vertical="top" wrapText="1" indent="1"/>
    </xf>
    <xf numFmtId="0" fontId="111" fillId="24" borderId="144" xfId="0" applyFont="1" applyFill="1" applyBorder="1" applyAlignment="1">
      <alignment horizontal="center" vertical="center" wrapText="1"/>
    </xf>
    <xf numFmtId="0" fontId="111" fillId="24" borderId="145" xfId="0" applyFont="1" applyFill="1" applyBorder="1" applyAlignment="1">
      <alignment horizontal="center" vertical="center" wrapText="1"/>
    </xf>
    <xf numFmtId="0" fontId="111" fillId="24" borderId="146" xfId="0" applyFont="1" applyFill="1" applyBorder="1" applyAlignment="1">
      <alignment horizontal="center" vertical="center" wrapText="1"/>
    </xf>
    <xf numFmtId="0" fontId="65" fillId="22" borderId="0" xfId="0" applyFont="1" applyFill="1" applyAlignment="1">
      <alignment horizontal="left" vertical="center" wrapText="1" indent="1"/>
    </xf>
    <xf numFmtId="0" fontId="66" fillId="11" borderId="0" xfId="0" applyFont="1" applyFill="1" applyAlignment="1">
      <alignment horizontal="left" vertical="center" wrapText="1" indent="1"/>
    </xf>
    <xf numFmtId="0" fontId="66" fillId="11" borderId="3" xfId="0" applyFont="1" applyFill="1" applyBorder="1" applyAlignment="1">
      <alignment horizontal="left" vertical="center" wrapText="1" indent="1"/>
    </xf>
    <xf numFmtId="0" fontId="9" fillId="0" borderId="0" xfId="2" applyFill="1" applyProtection="1"/>
    <xf numFmtId="0" fontId="17" fillId="0" borderId="0" xfId="0" applyFont="1" applyAlignment="1">
      <alignment horizontal="left" vertical="center" wrapText="1" indent="1"/>
    </xf>
    <xf numFmtId="0" fontId="22" fillId="11" borderId="10" xfId="0" applyFont="1" applyFill="1" applyBorder="1" applyAlignment="1">
      <alignment horizontal="right" vertical="center" wrapText="1" indent="1"/>
    </xf>
    <xf numFmtId="0" fontId="22" fillId="11" borderId="50" xfId="0" applyFont="1" applyFill="1" applyBorder="1" applyAlignment="1">
      <alignment horizontal="right" vertical="center" wrapText="1" indent="1"/>
    </xf>
    <xf numFmtId="0" fontId="22" fillId="11" borderId="11" xfId="0" applyFont="1" applyFill="1" applyBorder="1" applyAlignment="1">
      <alignment horizontal="right" vertical="center" wrapText="1" indent="1"/>
    </xf>
    <xf numFmtId="0" fontId="22" fillId="11" borderId="49" xfId="0" applyFont="1" applyFill="1" applyBorder="1" applyAlignment="1">
      <alignment horizontal="right" vertical="center" wrapText="1" indent="1"/>
    </xf>
    <xf numFmtId="0" fontId="22" fillId="11" borderId="51" xfId="0" applyFont="1" applyFill="1" applyBorder="1" applyAlignment="1">
      <alignment horizontal="right" vertical="center" wrapText="1" indent="1"/>
    </xf>
    <xf numFmtId="0" fontId="22" fillId="11" borderId="29" xfId="0" applyFont="1" applyFill="1" applyBorder="1" applyAlignment="1">
      <alignment horizontal="right" vertical="center" wrapText="1" indent="1"/>
    </xf>
    <xf numFmtId="0" fontId="26" fillId="11" borderId="67" xfId="0" applyFont="1" applyFill="1" applyBorder="1" applyAlignment="1">
      <alignment horizontal="center" vertical="center" wrapText="1"/>
    </xf>
    <xf numFmtId="0" fontId="26" fillId="11" borderId="68" xfId="0" applyFont="1" applyFill="1" applyBorder="1" applyAlignment="1">
      <alignment horizontal="center" vertical="center" wrapText="1"/>
    </xf>
    <xf numFmtId="0" fontId="26" fillId="11" borderId="69" xfId="0" applyFont="1" applyFill="1" applyBorder="1" applyAlignment="1">
      <alignment horizontal="center" vertical="center" wrapText="1"/>
    </xf>
    <xf numFmtId="0" fontId="26" fillId="11" borderId="70" xfId="0" applyFont="1" applyFill="1" applyBorder="1" applyAlignment="1">
      <alignment horizontal="center" vertical="center" wrapText="1"/>
    </xf>
    <xf numFmtId="0" fontId="26" fillId="11" borderId="7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1" fillId="12" borderId="0" xfId="0" applyFont="1" applyFill="1" applyAlignment="1">
      <alignment horizontal="right" vertical="center" wrapText="1"/>
    </xf>
    <xf numFmtId="1" fontId="19" fillId="12" borderId="0" xfId="0" applyNumberFormat="1" applyFont="1" applyFill="1" applyAlignment="1">
      <alignment horizontal="center" vertical="center"/>
    </xf>
    <xf numFmtId="0" fontId="43" fillId="12" borderId="0" xfId="0" applyFont="1" applyFill="1" applyAlignment="1">
      <alignment horizontal="center" vertical="center" wrapText="1"/>
    </xf>
    <xf numFmtId="0" fontId="19" fillId="12" borderId="0" xfId="0" applyFont="1" applyFill="1" applyAlignment="1">
      <alignment horizontal="center" vertical="center" wrapText="1"/>
    </xf>
    <xf numFmtId="0" fontId="108" fillId="7" borderId="138" xfId="0" applyFont="1" applyFill="1" applyBorder="1" applyAlignment="1">
      <alignment horizontal="left" vertical="center" wrapText="1" indent="1"/>
    </xf>
    <xf numFmtId="0" fontId="108" fillId="7" borderId="139" xfId="0" applyFont="1" applyFill="1" applyBorder="1" applyAlignment="1">
      <alignment horizontal="left" vertical="center" wrapText="1" indent="1"/>
    </xf>
    <xf numFmtId="0" fontId="108" fillId="7" borderId="148" xfId="0" applyFont="1" applyFill="1" applyBorder="1" applyAlignment="1">
      <alignment horizontal="left" vertical="center" wrapText="1" indent="1"/>
    </xf>
    <xf numFmtId="0" fontId="112" fillId="27" borderId="149" xfId="0" applyFont="1" applyFill="1" applyBorder="1" applyAlignment="1">
      <alignment horizontal="left" vertical="center"/>
    </xf>
    <xf numFmtId="0" fontId="112" fillId="27" borderId="150" xfId="0" applyFont="1" applyFill="1" applyBorder="1" applyAlignment="1">
      <alignment horizontal="left" vertical="center"/>
    </xf>
    <xf numFmtId="0" fontId="112" fillId="27" borderId="151" xfId="0" applyFont="1" applyFill="1" applyBorder="1" applyAlignment="1">
      <alignment horizontal="left" vertical="center"/>
    </xf>
    <xf numFmtId="0" fontId="113" fillId="26" borderId="32" xfId="0" applyFont="1" applyFill="1" applyBorder="1" applyAlignment="1">
      <alignment horizontal="left" vertical="center" wrapText="1"/>
    </xf>
    <xf numFmtId="2" fontId="62" fillId="22" borderId="0" xfId="0" applyNumberFormat="1" applyFont="1" applyFill="1" applyAlignment="1">
      <alignment horizontal="left" vertical="center" wrapText="1" indent="1"/>
    </xf>
    <xf numFmtId="0" fontId="66" fillId="9" borderId="0" xfId="0" applyFont="1" applyFill="1" applyAlignment="1">
      <alignment horizontal="left" vertical="center" wrapText="1" indent="1"/>
    </xf>
    <xf numFmtId="0" fontId="19" fillId="0" borderId="0" xfId="0" applyFont="1" applyAlignment="1">
      <alignment horizontal="left" vertical="center" indent="1"/>
    </xf>
    <xf numFmtId="0" fontId="2" fillId="9" borderId="25" xfId="0" applyFont="1" applyFill="1" applyBorder="1" applyAlignment="1">
      <alignment horizontal="center" vertical="center" wrapText="1"/>
    </xf>
    <xf numFmtId="0" fontId="2" fillId="9" borderId="36" xfId="0" applyFont="1" applyFill="1" applyBorder="1" applyAlignment="1">
      <alignment horizontal="center" vertical="center" wrapText="1"/>
    </xf>
    <xf numFmtId="164" fontId="45" fillId="4" borderId="25" xfId="0" applyNumberFormat="1" applyFont="1" applyFill="1" applyBorder="1" applyAlignment="1">
      <alignment horizontal="center" vertical="center" wrapText="1"/>
    </xf>
    <xf numFmtId="164" fontId="45" fillId="4" borderId="23" xfId="0" applyNumberFormat="1" applyFont="1" applyFill="1" applyBorder="1" applyAlignment="1">
      <alignment horizontal="center" vertical="center" wrapText="1"/>
    </xf>
    <xf numFmtId="0" fontId="14" fillId="9" borderId="54" xfId="0" applyFont="1" applyFill="1" applyBorder="1" applyAlignment="1">
      <alignment horizontal="left" vertical="top" wrapText="1"/>
    </xf>
    <xf numFmtId="0" fontId="14" fillId="9" borderId="55" xfId="0" applyFont="1" applyFill="1" applyBorder="1" applyAlignment="1">
      <alignment horizontal="left" vertical="top" wrapText="1"/>
    </xf>
    <xf numFmtId="0" fontId="14" fillId="9" borderId="22" xfId="0" applyFont="1" applyFill="1" applyBorder="1" applyAlignment="1">
      <alignment horizontal="left" vertical="top" wrapText="1"/>
    </xf>
    <xf numFmtId="0" fontId="107" fillId="9" borderId="0" xfId="0" applyFont="1" applyFill="1" applyAlignment="1">
      <alignment horizontal="left" vertical="center" wrapText="1" indent="1"/>
    </xf>
    <xf numFmtId="164" fontId="20" fillId="9" borderId="0" xfId="0" applyNumberFormat="1" applyFont="1" applyFill="1" applyAlignment="1">
      <alignment horizontal="center" vertical="center"/>
    </xf>
    <xf numFmtId="0" fontId="10" fillId="9" borderId="0" xfId="0" applyFont="1" applyFill="1" applyAlignment="1">
      <alignment horizontal="right" vertical="center" wrapText="1"/>
    </xf>
    <xf numFmtId="0" fontId="14" fillId="9" borderId="25" xfId="0" applyFont="1" applyFill="1" applyBorder="1" applyAlignment="1">
      <alignment horizontal="left" vertical="top" wrapText="1"/>
    </xf>
    <xf numFmtId="0" fontId="14" fillId="9" borderId="117" xfId="0" applyFont="1" applyFill="1" applyBorder="1" applyAlignment="1">
      <alignment horizontal="left" vertical="top" wrapText="1"/>
    </xf>
    <xf numFmtId="0" fontId="14" fillId="9" borderId="116" xfId="0" applyFont="1" applyFill="1" applyBorder="1" applyAlignment="1">
      <alignment horizontal="left" vertical="top" wrapText="1"/>
    </xf>
    <xf numFmtId="0" fontId="14" fillId="9" borderId="118" xfId="0" applyFont="1" applyFill="1" applyBorder="1" applyAlignment="1">
      <alignment horizontal="left" vertical="top" wrapText="1"/>
    </xf>
    <xf numFmtId="1" fontId="69" fillId="21" borderId="23" xfId="0" applyNumberFormat="1" applyFont="1" applyFill="1" applyBorder="1" applyAlignment="1">
      <alignment horizontal="center" vertical="center"/>
    </xf>
    <xf numFmtId="1" fontId="69" fillId="21" borderId="37" xfId="0" applyNumberFormat="1" applyFont="1" applyFill="1" applyBorder="1" applyAlignment="1">
      <alignment horizontal="center" vertical="center"/>
    </xf>
    <xf numFmtId="0" fontId="16" fillId="22" borderId="0" xfId="0" applyFont="1" applyFill="1" applyAlignment="1">
      <alignment horizontal="left" vertical="center" wrapText="1" indent="1"/>
    </xf>
    <xf numFmtId="0" fontId="66" fillId="10" borderId="0" xfId="0" applyFont="1" applyFill="1" applyAlignment="1">
      <alignment horizontal="left" vertical="center" wrapText="1" indent="1"/>
    </xf>
    <xf numFmtId="0" fontId="59" fillId="0" borderId="0" xfId="0" applyFont="1" applyAlignment="1">
      <alignment wrapText="1"/>
    </xf>
    <xf numFmtId="0" fontId="41" fillId="10" borderId="0" xfId="0" applyFont="1" applyFill="1" applyAlignment="1">
      <alignment horizontal="left" vertical="center" wrapText="1" indent="1"/>
    </xf>
    <xf numFmtId="0" fontId="0" fillId="0" borderId="0" xfId="0" applyAlignment="1">
      <alignment wrapText="1"/>
    </xf>
    <xf numFmtId="1" fontId="20" fillId="10" borderId="0" xfId="0" applyNumberFormat="1" applyFont="1" applyFill="1" applyAlignment="1">
      <alignment horizontal="center" vertical="center" wrapText="1"/>
    </xf>
    <xf numFmtId="0" fontId="9" fillId="0" borderId="0" xfId="2" applyBorder="1" applyAlignment="1">
      <alignment horizontal="left" vertical="top" wrapText="1"/>
    </xf>
    <xf numFmtId="0" fontId="18" fillId="10" borderId="12" xfId="0" applyFont="1" applyFill="1" applyBorder="1" applyAlignment="1">
      <alignment horizontal="center" vertical="center" wrapText="1"/>
    </xf>
    <xf numFmtId="0" fontId="18" fillId="10" borderId="0" xfId="0" applyFont="1" applyFill="1" applyAlignment="1">
      <alignment horizontal="center" vertical="center" wrapText="1"/>
    </xf>
    <xf numFmtId="0" fontId="18" fillId="10" borderId="43" xfId="0" applyFont="1" applyFill="1" applyBorder="1" applyAlignment="1">
      <alignment horizontal="right" vertical="center" wrapText="1" indent="1"/>
    </xf>
    <xf numFmtId="0" fontId="18" fillId="10" borderId="35" xfId="0" applyFont="1" applyFill="1" applyBorder="1" applyAlignment="1">
      <alignment horizontal="right" vertical="center" wrapText="1" indent="1"/>
    </xf>
    <xf numFmtId="0" fontId="14" fillId="20" borderId="0" xfId="2" applyFont="1" applyFill="1" applyAlignment="1">
      <alignment horizontal="center" vertical="center" wrapText="1"/>
    </xf>
    <xf numFmtId="0" fontId="62" fillId="22" borderId="0" xfId="0" applyFont="1" applyFill="1" applyAlignment="1">
      <alignment horizontal="left" vertical="center" wrapText="1" indent="1"/>
    </xf>
    <xf numFmtId="0" fontId="66" fillId="26" borderId="0" xfId="0" applyFont="1" applyFill="1" applyAlignment="1">
      <alignment horizontal="left" vertical="center" wrapText="1" indent="1"/>
    </xf>
    <xf numFmtId="0" fontId="66" fillId="26" borderId="3" xfId="0" applyFont="1" applyFill="1" applyBorder="1" applyAlignment="1">
      <alignment horizontal="left" vertical="center" wrapText="1" indent="1"/>
    </xf>
    <xf numFmtId="0" fontId="92" fillId="4" borderId="99" xfId="0" applyFont="1" applyFill="1" applyBorder="1" applyAlignment="1">
      <alignment horizontal="left" vertical="center" wrapText="1"/>
    </xf>
    <xf numFmtId="1" fontId="26" fillId="26" borderId="41" xfId="0" applyNumberFormat="1" applyFont="1" applyFill="1" applyBorder="1" applyAlignment="1">
      <alignment horizontal="right" vertical="center" wrapText="1" indent="1"/>
    </xf>
    <xf numFmtId="1" fontId="26" fillId="26" borderId="42" xfId="0" applyNumberFormat="1" applyFont="1" applyFill="1" applyBorder="1" applyAlignment="1">
      <alignment horizontal="right" vertical="center" wrapText="1" indent="1"/>
    </xf>
    <xf numFmtId="1" fontId="26" fillId="26" borderId="114" xfId="0" applyNumberFormat="1" applyFont="1" applyFill="1" applyBorder="1" applyAlignment="1">
      <alignment horizontal="right" vertical="center" wrapText="1" indent="1"/>
    </xf>
    <xf numFmtId="0" fontId="21" fillId="22" borderId="0" xfId="0" applyFont="1" applyFill="1" applyAlignment="1">
      <alignment horizontal="center" vertical="center"/>
    </xf>
    <xf numFmtId="2" fontId="21" fillId="22" borderId="0" xfId="0" applyNumberFormat="1" applyFont="1" applyFill="1" applyAlignment="1">
      <alignment horizontal="left" vertical="center" wrapText="1" indent="1"/>
    </xf>
    <xf numFmtId="0" fontId="106" fillId="26" borderId="0" xfId="0" applyFont="1" applyFill="1" applyAlignment="1">
      <alignment horizontal="left" vertical="center" wrapText="1" indent="1"/>
    </xf>
    <xf numFmtId="0" fontId="107" fillId="26" borderId="0" xfId="0" applyFont="1" applyFill="1" applyAlignment="1">
      <alignment horizontal="left" vertical="center" wrapText="1" indent="1"/>
    </xf>
    <xf numFmtId="0" fontId="77" fillId="0" borderId="0" xfId="0" applyFont="1" applyAlignment="1">
      <alignment horizontal="left" vertical="center" wrapText="1"/>
    </xf>
    <xf numFmtId="0" fontId="26" fillId="26" borderId="100" xfId="0" applyFont="1" applyFill="1" applyBorder="1" applyAlignment="1">
      <alignment horizontal="center" vertical="center" wrapText="1"/>
    </xf>
    <xf numFmtId="0" fontId="26" fillId="26" borderId="101"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78" fillId="26" borderId="0" xfId="0" applyFont="1" applyFill="1" applyAlignment="1">
      <alignment horizontal="center" vertical="center" wrapText="1"/>
    </xf>
    <xf numFmtId="0" fontId="87" fillId="7" borderId="91" xfId="0" applyFont="1" applyFill="1" applyBorder="1" applyAlignment="1">
      <alignment horizontal="center" vertical="center" wrapText="1"/>
    </xf>
    <xf numFmtId="0" fontId="87" fillId="7" borderId="99" xfId="0" applyFont="1" applyFill="1" applyBorder="1" applyAlignment="1">
      <alignment horizontal="center" vertical="center" wrapText="1"/>
    </xf>
    <xf numFmtId="0" fontId="87" fillId="7" borderId="102" xfId="0" applyFont="1" applyFill="1" applyBorder="1" applyAlignment="1">
      <alignment horizontal="center" vertical="center" wrapText="1"/>
    </xf>
    <xf numFmtId="1" fontId="88" fillId="3" borderId="89" xfId="0" applyNumberFormat="1" applyFont="1" applyFill="1" applyBorder="1" applyAlignment="1">
      <alignment horizontal="center" vertical="center" wrapText="1"/>
    </xf>
    <xf numFmtId="1" fontId="88" fillId="3" borderId="88" xfId="0" applyNumberFormat="1" applyFont="1" applyFill="1" applyBorder="1" applyAlignment="1">
      <alignment horizontal="center" vertical="center" wrapText="1"/>
    </xf>
    <xf numFmtId="1" fontId="88" fillId="3" borderId="92" xfId="0" applyNumberFormat="1" applyFont="1" applyFill="1" applyBorder="1" applyAlignment="1">
      <alignment horizontal="center" vertical="center" wrapText="1"/>
    </xf>
    <xf numFmtId="0" fontId="14" fillId="27" borderId="91" xfId="0" applyFont="1" applyFill="1" applyBorder="1" applyAlignment="1">
      <alignment horizontal="center" vertical="center" wrapText="1"/>
    </xf>
    <xf numFmtId="0" fontId="14" fillId="27" borderId="99" xfId="0" applyFont="1" applyFill="1" applyBorder="1" applyAlignment="1">
      <alignment horizontal="center" vertical="center" wrapText="1"/>
    </xf>
    <xf numFmtId="0" fontId="14" fillId="27" borderId="102" xfId="0" applyFont="1" applyFill="1" applyBorder="1" applyAlignment="1">
      <alignment horizontal="center" vertical="center" wrapText="1"/>
    </xf>
    <xf numFmtId="1" fontId="19" fillId="27" borderId="89" xfId="0" applyNumberFormat="1" applyFont="1" applyFill="1" applyBorder="1" applyAlignment="1">
      <alignment horizontal="center" vertical="center" wrapText="1"/>
    </xf>
    <xf numFmtId="1" fontId="19" fillId="27" borderId="88" xfId="0" applyNumberFormat="1" applyFont="1" applyFill="1" applyBorder="1" applyAlignment="1">
      <alignment horizontal="center" vertical="center" wrapText="1"/>
    </xf>
    <xf numFmtId="1" fontId="19" fillId="27" borderId="92" xfId="0" applyNumberFormat="1" applyFont="1" applyFill="1" applyBorder="1" applyAlignment="1">
      <alignment horizontal="center" vertical="center" wrapText="1"/>
    </xf>
    <xf numFmtId="0" fontId="66" fillId="15" borderId="0" xfId="0" applyFont="1" applyFill="1" applyAlignment="1">
      <alignment horizontal="left" vertical="center" wrapText="1" indent="1"/>
    </xf>
    <xf numFmtId="0" fontId="66" fillId="15" borderId="3" xfId="0" applyFont="1" applyFill="1" applyBorder="1" applyAlignment="1">
      <alignment horizontal="left" vertical="center" wrapText="1" indent="1"/>
    </xf>
    <xf numFmtId="0" fontId="16" fillId="0" borderId="0" xfId="0" applyFont="1" applyAlignment="1">
      <alignment horizontal="left" wrapText="1"/>
    </xf>
    <xf numFmtId="0" fontId="18" fillId="14" borderId="0" xfId="0" applyFont="1" applyFill="1" applyAlignment="1">
      <alignment horizontal="center" vertical="center" wrapText="1"/>
    </xf>
    <xf numFmtId="0" fontId="115" fillId="0" borderId="0" xfId="0" applyFont="1" applyAlignment="1">
      <alignment horizontal="left" vertical="center" wrapText="1"/>
    </xf>
    <xf numFmtId="0" fontId="31" fillId="4" borderId="0" xfId="0" applyFont="1" applyFill="1" applyAlignment="1">
      <alignment vertical="top"/>
    </xf>
    <xf numFmtId="0" fontId="67" fillId="33" borderId="0" xfId="0" applyFont="1" applyFill="1" applyAlignment="1">
      <alignment horizontal="left" vertical="center" indent="1"/>
    </xf>
    <xf numFmtId="0" fontId="70" fillId="0" borderId="0" xfId="0" applyFont="1" applyAlignment="1">
      <alignment horizontal="left" vertical="top" wrapText="1"/>
    </xf>
    <xf numFmtId="0" fontId="0" fillId="33" borderId="0" xfId="0" applyFill="1"/>
  </cellXfs>
  <cellStyles count="3">
    <cellStyle name="Hyperlink" xfId="2" builtinId="8"/>
    <cellStyle name="Normal" xfId="0" builtinId="0"/>
    <cellStyle name="Percent" xfId="1" builtinId="5"/>
  </cellStyles>
  <dxfs count="6">
    <dxf>
      <font>
        <b val="0"/>
        <i val="0"/>
        <color theme="0"/>
      </font>
      <fill>
        <patternFill>
          <bgColor rgb="FFFF0000"/>
        </patternFill>
      </fill>
      <border>
        <left style="thin">
          <color theme="1"/>
        </left>
        <right style="thin">
          <color theme="1"/>
        </right>
        <top style="thin">
          <color theme="1"/>
        </top>
        <bottom style="thin">
          <color theme="1"/>
        </bottom>
      </border>
    </dxf>
    <dxf>
      <font>
        <b/>
        <i val="0"/>
        <strike val="0"/>
        <color rgb="FFD2C755"/>
      </font>
    </dxf>
    <dxf>
      <font>
        <color rgb="FF9C0006"/>
      </font>
      <fill>
        <patternFill>
          <bgColor rgb="FFFFC7CE"/>
        </patternFill>
      </fill>
    </dxf>
    <dxf>
      <font>
        <b/>
        <i val="0"/>
        <strike/>
        <color theme="1"/>
      </font>
    </dxf>
    <dxf>
      <font>
        <b/>
        <i val="0"/>
        <color theme="0"/>
      </font>
      <fill>
        <patternFill>
          <bgColor rgb="FFFF0000"/>
        </patternFill>
      </fill>
      <border>
        <left style="dashed">
          <color theme="1"/>
        </left>
        <right style="dashed">
          <color theme="1"/>
        </right>
        <top style="dashed">
          <color theme="1"/>
        </top>
        <bottom style="dashed">
          <color theme="1"/>
        </bottom>
        <vertical/>
        <horizontal/>
      </border>
    </dxf>
    <dxf>
      <font>
        <color rgb="FF9C0006"/>
      </font>
      <fill>
        <patternFill>
          <bgColor rgb="FFFFC7CE"/>
        </patternFill>
      </fill>
    </dxf>
  </dxfs>
  <tableStyles count="0" defaultTableStyle="TableStyleMedium2" defaultPivotStyle="PivotStyleLight16"/>
  <colors>
    <mruColors>
      <color rgb="FF73FB79"/>
      <color rgb="FFEFEFEF"/>
      <color rgb="FF74FC79"/>
      <color rgb="FFFC2E92"/>
      <color rgb="FFFFF26B"/>
      <color rgb="FF87947A"/>
      <color rgb="FF697561"/>
      <color rgb="FF404040"/>
      <color rgb="FFFF2F93"/>
      <color rgb="FF758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solidFill>
            <a:ln w="22225">
              <a:solidFill>
                <a:schemeClr val="accent6">
                  <a:lumMod val="75000"/>
                </a:schemeClr>
              </a:solidFill>
            </a:ln>
            <a:effectLst>
              <a:outerShdw blurRad="50800" dist="38100" dir="2700000" algn="tl" rotWithShape="0">
                <a:prstClr val="black">
                  <a:alpha val="40000"/>
                </a:prstClr>
              </a:outerShdw>
            </a:effectLst>
          </c:spPr>
          <c:invertIfNegative val="0"/>
          <c:dPt>
            <c:idx val="0"/>
            <c:invertIfNegative val="0"/>
            <c:bubble3D val="0"/>
            <c:spPr>
              <a:solidFill>
                <a:srgbClr val="D49F00"/>
              </a:solidFill>
              <a:ln w="22225">
                <a:solidFill>
                  <a:schemeClr val="accent6">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4D1C-CE47-B45A-1001651DCF9F}"/>
              </c:ext>
            </c:extLst>
          </c:dPt>
          <c:dPt>
            <c:idx val="2"/>
            <c:invertIfNegative val="0"/>
            <c:bubble3D val="0"/>
            <c:spPr>
              <a:solidFill>
                <a:srgbClr val="CA90E2"/>
              </a:solidFill>
              <a:ln w="22225">
                <a:solidFill>
                  <a:schemeClr val="accent6">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8CE0-3347-9A4F-02146AB34B91}"/>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78836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'Where Am I Data Sheet'!$K$28:$M$28</c:f>
              <c:numCache>
                <c:formatCode>General</c:formatCode>
                <c:ptCount val="3"/>
                <c:pt idx="0" formatCode="0.00">
                  <c:v>0</c:v>
                </c:pt>
                <c:pt idx="2" formatCode="0.00">
                  <c:v>0</c:v>
                </c:pt>
              </c:numCache>
            </c:numRef>
          </c:val>
          <c:extLst>
            <c:ext xmlns:c16="http://schemas.microsoft.com/office/drawing/2014/chart" uri="{C3380CC4-5D6E-409C-BE32-E72D297353CC}">
              <c16:uniqueId val="{00000003-813A-9749-9AD8-6486CB40A5FA}"/>
            </c:ext>
          </c:extLst>
        </c:ser>
        <c:dLbls>
          <c:showLegendKey val="0"/>
          <c:showVal val="1"/>
          <c:showCatName val="0"/>
          <c:showSerName val="0"/>
          <c:showPercent val="0"/>
          <c:showBubbleSize val="0"/>
        </c:dLbls>
        <c:gapWidth val="62"/>
        <c:overlap val="-54"/>
        <c:axId val="2046492703"/>
        <c:axId val="2069462479"/>
      </c:barChart>
      <c:catAx>
        <c:axId val="2046492703"/>
        <c:scaling>
          <c:orientation val="minMax"/>
        </c:scaling>
        <c:delete val="1"/>
        <c:axPos val="b"/>
        <c:numFmt formatCode="General" sourceLinked="1"/>
        <c:majorTickMark val="none"/>
        <c:minorTickMark val="none"/>
        <c:tickLblPos val="nextTo"/>
        <c:crossAx val="2069462479"/>
        <c:crosses val="autoZero"/>
        <c:auto val="1"/>
        <c:lblAlgn val="ctr"/>
        <c:lblOffset val="100"/>
        <c:noMultiLvlLbl val="0"/>
      </c:catAx>
      <c:valAx>
        <c:axId val="2069462479"/>
        <c:scaling>
          <c:orientation val="minMax"/>
          <c:min val="0"/>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046492703"/>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6350" cap="flat" cmpd="sng" algn="ctr">
      <a:solidFill>
        <a:schemeClr val="accent6">
          <a:lumMod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Difference Between Number Points I Have And Number I Want At End Of Semester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40337596769429"/>
          <c:y val="0.26037411579850017"/>
          <c:w val="0.82848990018941049"/>
          <c:h val="0.58939986069850558"/>
        </c:manualLayout>
      </c:layout>
      <c:barChart>
        <c:barDir val="col"/>
        <c:grouping val="clustered"/>
        <c:varyColors val="0"/>
        <c:ser>
          <c:idx val="0"/>
          <c:order val="0"/>
          <c:spPr>
            <a:solidFill>
              <a:srgbClr val="0095FF"/>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758DB8"/>
              </a:solidFill>
              <a:ln>
                <a:solidFill>
                  <a:schemeClr val="bg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69F0-5C4E-9F83-5B558608BAB7}"/>
              </c:ext>
            </c:extLst>
          </c:dPt>
          <c:dPt>
            <c:idx val="1"/>
            <c:invertIfNegative val="0"/>
            <c:bubble3D val="0"/>
            <c:spPr>
              <a:solidFill>
                <a:schemeClr val="bg1"/>
              </a:solidFill>
              <a:ln>
                <a:solidFill>
                  <a:srgbClr val="758DB8"/>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69F0-5C4E-9F83-5B558608BAB7}"/>
              </c:ext>
            </c:extLst>
          </c:dPt>
          <c:dLbls>
            <c:dLbl>
              <c:idx val="0"/>
              <c:layout>
                <c:manualLayout>
                  <c:x val="-1.9520853728398882E-3"/>
                  <c:y val="-2.53969219756622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F0-5C4E-9F83-5B558608BAB7}"/>
                </c:ext>
              </c:extLst>
            </c:dLbl>
            <c:dLbl>
              <c:idx val="1"/>
              <c:layout>
                <c:manualLayout>
                  <c:x val="-1.9520853728398522E-3"/>
                  <c:y val="-3.18095919828203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F0-5C4E-9F83-5B558608BAB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My Points</c:v>
              </c:pt>
              <c:pt idx="1">
                <c:v> Total Points</c:v>
              </c:pt>
            </c:strLit>
          </c:cat>
          <c:val>
            <c:numRef>
              <c:f>('Where Do I Want To Be'!$E$13,'Where Do I Want To Be'!$P$13)</c:f>
              <c:numCache>
                <c:formatCode>0</c:formatCode>
                <c:ptCount val="2"/>
                <c:pt idx="0" formatCode="General">
                  <c:v>0</c:v>
                </c:pt>
                <c:pt idx="1">
                  <c:v>768.08</c:v>
                </c:pt>
              </c:numCache>
            </c:numRef>
          </c:val>
          <c:extLst>
            <c:ext xmlns:c16="http://schemas.microsoft.com/office/drawing/2014/chart" uri="{C3380CC4-5D6E-409C-BE32-E72D297353CC}">
              <c16:uniqueId val="{00000004-69F0-5C4E-9F83-5B558608BAB7}"/>
            </c:ext>
          </c:extLst>
        </c:ser>
        <c:dLbls>
          <c:showLegendKey val="0"/>
          <c:showVal val="0"/>
          <c:showCatName val="0"/>
          <c:showSerName val="0"/>
          <c:showPercent val="0"/>
          <c:showBubbleSize val="0"/>
        </c:dLbls>
        <c:gapWidth val="150"/>
        <c:axId val="2036498447"/>
        <c:axId val="2046438639"/>
      </c:barChart>
      <c:catAx>
        <c:axId val="203649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1400" b="1" i="0" u="none" strike="noStrike" kern="1200" baseline="0">
                <a:solidFill>
                  <a:schemeClr val="tx1">
                    <a:lumMod val="65000"/>
                    <a:lumOff val="35000"/>
                  </a:schemeClr>
                </a:solidFill>
                <a:latin typeface="+mn-lt"/>
                <a:ea typeface="+mn-ea"/>
                <a:cs typeface="+mn-cs"/>
              </a:defRPr>
            </a:pPr>
            <a:endParaRPr lang="en-US"/>
          </a:p>
        </c:txPr>
        <c:crossAx val="2046438639"/>
        <c:crosses val="autoZero"/>
        <c:auto val="1"/>
        <c:lblAlgn val="ctr"/>
        <c:lblOffset val="100"/>
        <c:noMultiLvlLbl val="0"/>
      </c:catAx>
      <c:valAx>
        <c:axId val="2046438639"/>
        <c:scaling>
          <c:orientation val="minMax"/>
        </c:scaling>
        <c:delete val="0"/>
        <c:axPos val="l"/>
        <c:majorGridlines>
          <c:spPr>
            <a:ln w="9525" cap="flat" cmpd="sng" algn="ctr">
              <a:solidFill>
                <a:srgbClr val="B8BECD"/>
              </a:solidFill>
              <a:round/>
            </a:ln>
            <a:effectLst/>
          </c:spPr>
        </c:majorGridlines>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36498447"/>
        <c:crosses val="autoZero"/>
        <c:crossBetween val="between"/>
        <c:majorUnit val="200"/>
      </c:valAx>
      <c:spPr>
        <a:noFill/>
        <a:ln>
          <a:noFill/>
        </a:ln>
        <a:effectLst/>
      </c:spPr>
    </c:plotArea>
    <c:plotVisOnly val="1"/>
    <c:dispBlanksAs val="gap"/>
    <c:showDLblsOverMax val="0"/>
  </c:chart>
  <c:spPr>
    <a:solidFill>
      <a:srgbClr val="DBE3F4"/>
    </a:solidFill>
    <a:ln w="38100" cap="flat" cmpd="sng" algn="ctr">
      <a:solidFill>
        <a:srgbClr val="758DB8"/>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3200"/>
            </a:pPr>
            <a:r>
              <a:rPr lang="en-US"/>
              <a:t>Remaining Activities &amp; Points For Semester</a:t>
            </a:r>
          </a:p>
        </c:rich>
      </c:tx>
      <c:layout>
        <c:manualLayout>
          <c:xMode val="edge"/>
          <c:yMode val="edge"/>
          <c:x val="0.13818815419156943"/>
          <c:y val="4.2851698184888654E-2"/>
        </c:manualLayout>
      </c:layout>
      <c:overlay val="0"/>
    </c:title>
    <c:autoTitleDeleted val="0"/>
    <c:plotArea>
      <c:layout>
        <c:manualLayout>
          <c:layoutTarget val="inner"/>
          <c:xMode val="edge"/>
          <c:yMode val="edge"/>
          <c:x val="0.13179747040290485"/>
          <c:y val="0.15058361636150938"/>
          <c:w val="0.7283119414986422"/>
          <c:h val="0.46626717746504043"/>
        </c:manualLayout>
      </c:layout>
      <c:doughnutChart>
        <c:varyColors val="1"/>
        <c:ser>
          <c:idx val="0"/>
          <c:order val="0"/>
          <c:spPr>
            <a:ln>
              <a:solidFill>
                <a:srgbClr val="F16EA9"/>
              </a:solidFill>
            </a:ln>
            <a:effectLst>
              <a:outerShdw blurRad="50800" dist="38100" dir="2700000" algn="tl" rotWithShape="0">
                <a:prstClr val="black">
                  <a:alpha val="40000"/>
                </a:prstClr>
              </a:outerShdw>
            </a:effectLst>
          </c:spPr>
          <c:dPt>
            <c:idx val="0"/>
            <c:bubble3D val="0"/>
            <c:spPr>
              <a:solidFill>
                <a:srgbClr val="A4F9CE"/>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C-2AD7-6147-AD0F-1C02C49545EE}"/>
              </c:ext>
            </c:extLst>
          </c:dPt>
          <c:dPt>
            <c:idx val="1"/>
            <c:bubble3D val="0"/>
            <c:spPr>
              <a:solidFill>
                <a:srgbClr val="F197C0"/>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2AD7-6147-AD0F-1C02C49545EE}"/>
              </c:ext>
            </c:extLst>
          </c:dPt>
          <c:dPt>
            <c:idx val="2"/>
            <c:bubble3D val="0"/>
            <c:spPr>
              <a:solidFill>
                <a:srgbClr val="FFC9A9"/>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2AD7-6147-AD0F-1C02C49545EE}"/>
              </c:ext>
            </c:extLst>
          </c:dPt>
          <c:dPt>
            <c:idx val="3"/>
            <c:bubble3D val="0"/>
            <c:spPr>
              <a:solidFill>
                <a:srgbClr val="B59FDD"/>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2AD7-6147-AD0F-1C02C49545EE}"/>
              </c:ext>
            </c:extLst>
          </c:dPt>
          <c:dPt>
            <c:idx val="4"/>
            <c:bubble3D val="0"/>
            <c:spPr>
              <a:solidFill>
                <a:srgbClr val="C5ECFF"/>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2AD7-6147-AD0F-1C02C49545EE}"/>
              </c:ext>
            </c:extLst>
          </c:dPt>
          <c:dPt>
            <c:idx val="5"/>
            <c:bubble3D val="0"/>
            <c:spPr>
              <a:solidFill>
                <a:srgbClr val="FFFD97"/>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7BF6-0C4A-B01A-0D0748964A54}"/>
              </c:ext>
            </c:extLst>
          </c:dPt>
          <c:dPt>
            <c:idx val="6"/>
            <c:bubble3D val="0"/>
            <c:spPr>
              <a:solidFill>
                <a:srgbClr val="D49F00"/>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493A-B748-A730-67A1136FFCE8}"/>
              </c:ext>
            </c:extLst>
          </c:dPt>
          <c:dLbls>
            <c:spPr>
              <a:noFill/>
              <a:ln>
                <a:noFill/>
              </a:ln>
              <a:effectLst/>
            </c:spPr>
            <c:txPr>
              <a:bodyPr wrap="square" lIns="38100" tIns="19050" rIns="38100" bIns="19050" anchor="ctr">
                <a:spAutoFit/>
              </a:bodyPr>
              <a:lstStyle/>
              <a:p>
                <a:pPr>
                  <a:defRPr sz="2000"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'Remaining Activities'!$C$12:$C$21</c:f>
              <c:strCache>
                <c:ptCount val="8"/>
                <c:pt idx="0">
                  <c:v>Attendance (based on Days x 1.67 points)</c:v>
                </c:pt>
                <c:pt idx="1">
                  <c:v>Syllabus/Calendar quiz</c:v>
                </c:pt>
                <c:pt idx="2">
                  <c:v>Respond. Prac Quiz</c:v>
                </c:pt>
                <c:pt idx="3">
                  <c:v>Keeping Track of Points</c:v>
                </c:pt>
                <c:pt idx="4">
                  <c:v>Exams</c:v>
                </c:pt>
                <c:pt idx="5">
                  <c:v>REC</c:v>
                </c:pt>
                <c:pt idx="6">
                  <c:v>Learning Curve</c:v>
                </c:pt>
                <c:pt idx="7">
                  <c:v>Pers. Dev. And Instr. Points</c:v>
                </c:pt>
              </c:strCache>
            </c:strRef>
          </c:cat>
          <c:val>
            <c:numRef>
              <c:f>'Remaining Activities'!$G$12:$G$21</c:f>
              <c:numCache>
                <c:formatCode>General</c:formatCode>
                <c:ptCount val="10"/>
                <c:pt idx="0">
                  <c:v>50.099999999999994</c:v>
                </c:pt>
                <c:pt idx="1">
                  <c:v>15</c:v>
                </c:pt>
                <c:pt idx="2">
                  <c:v>5</c:v>
                </c:pt>
                <c:pt idx="3">
                  <c:v>60</c:v>
                </c:pt>
                <c:pt idx="4">
                  <c:v>600</c:v>
                </c:pt>
                <c:pt idx="5" formatCode="0">
                  <c:v>100</c:v>
                </c:pt>
                <c:pt idx="6">
                  <c:v>130</c:v>
                </c:pt>
                <c:pt idx="7">
                  <c:v>0</c:v>
                </c:pt>
                <c:pt idx="8">
                  <c:v>0</c:v>
                </c:pt>
                <c:pt idx="9">
                  <c:v>0</c:v>
                </c:pt>
              </c:numCache>
            </c:numRef>
          </c:val>
          <c:extLst>
            <c:ext xmlns:c16="http://schemas.microsoft.com/office/drawing/2014/chart" uri="{C3380CC4-5D6E-409C-BE32-E72D297353CC}">
              <c16:uniqueId val="{00000010-2AD7-6147-AD0F-1C02C49545EE}"/>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15864073038191356"/>
          <c:y val="0.63388525749999369"/>
          <c:w val="0.67649098053494761"/>
          <c:h val="0.3368746356166526"/>
        </c:manualLayout>
      </c:layout>
      <c:overlay val="0"/>
      <c:spPr>
        <a:solidFill>
          <a:schemeClr val="bg1">
            <a:alpha val="30956"/>
          </a:schemeClr>
        </a:solidFill>
        <a:ln w="19050">
          <a:solidFill>
            <a:schemeClr val="bg1"/>
          </a:solidFill>
        </a:ln>
      </c:spPr>
      <c:txPr>
        <a:bodyPr/>
        <a:lstStyle/>
        <a:p>
          <a:pPr>
            <a:defRPr sz="2000" b="1"/>
          </a:pPr>
          <a:endParaRPr lang="en-US"/>
        </a:p>
      </c:txPr>
    </c:legend>
    <c:plotVisOnly val="1"/>
    <c:dispBlanksAs val="gap"/>
    <c:showDLblsOverMax val="0"/>
  </c:chart>
  <c:spPr>
    <a:gradFill flip="none" rotWithShape="1">
      <a:gsLst>
        <a:gs pos="0">
          <a:sysClr val="window" lastClr="FFFFFF"/>
        </a:gs>
        <a:gs pos="71000">
          <a:sysClr val="window" lastClr="FFFFFF"/>
        </a:gs>
        <a:gs pos="100000">
          <a:sysClr val="window" lastClr="FFFFFF">
            <a:lumMod val="75000"/>
          </a:sysClr>
        </a:gs>
      </a:gsLst>
      <a:path path="circle">
        <a:fillToRect l="50000" t="-80000" r="50000" b="180000"/>
      </a:path>
      <a:tileRect/>
    </a:gradFill>
    <a:ln w="22225" cap="flat" cmpd="sng" algn="ctr">
      <a:solidFill>
        <a:srgbClr val="FF26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1" i="0" u="none" strike="noStrike" kern="1200" spc="0" baseline="0">
                <a:solidFill>
                  <a:schemeClr val="bg1"/>
                </a:solidFill>
                <a:latin typeface="+mn-lt"/>
                <a:ea typeface="+mn-ea"/>
                <a:cs typeface="+mn-cs"/>
              </a:defRPr>
            </a:pPr>
            <a:r>
              <a:rPr lang="en-US" sz="2200" b="1"/>
              <a:t>My</a:t>
            </a:r>
            <a:r>
              <a:rPr lang="en-US" sz="2200" b="1" baseline="0"/>
              <a:t> </a:t>
            </a:r>
            <a:r>
              <a:rPr lang="en-US" sz="2200" b="1"/>
              <a:t>Current Points + WHAT IF Points vs. Goal</a:t>
            </a:r>
            <a:r>
              <a:rPr lang="en-US" sz="2200" b="1" baseline="0"/>
              <a:t> Grade Points</a:t>
            </a:r>
            <a:endParaRPr lang="en-US" sz="2200" b="1"/>
          </a:p>
        </c:rich>
      </c:tx>
      <c:layout>
        <c:manualLayout>
          <c:xMode val="edge"/>
          <c:yMode val="edge"/>
          <c:x val="0.12004256667837401"/>
          <c:y val="1.68638634487004E-2"/>
        </c:manualLayout>
      </c:layout>
      <c:overlay val="0"/>
      <c:spPr>
        <a:noFill/>
        <a:ln>
          <a:noFill/>
        </a:ln>
        <a:effectLst/>
      </c:spPr>
      <c:txPr>
        <a:bodyPr rot="0" spcFirstLastPara="1" vertOverflow="ellipsis" vert="horz" wrap="square" anchor="ctr" anchorCtr="1"/>
        <a:lstStyle/>
        <a:p>
          <a:pPr>
            <a:defRPr sz="2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spPr>
            <a:solidFill>
              <a:srgbClr val="FFF26B"/>
            </a:solidFill>
            <a:ln w="28575">
              <a:solidFill>
                <a:schemeClr val="tx1"/>
              </a:solidFill>
            </a:ln>
            <a:effectLst>
              <a:outerShdw blurRad="50800" dist="38100" dir="2700000" algn="tl" rotWithShape="0">
                <a:prstClr val="black">
                  <a:alpha val="40000"/>
                </a:prstClr>
              </a:outerShdw>
            </a:effectLst>
          </c:spPr>
          <c:invertIfNegative val="0"/>
          <c:dLbls>
            <c:dLbl>
              <c:idx val="0"/>
              <c:layout>
                <c:manualLayout>
                  <c:x val="-1.704545378286235E-3"/>
                  <c:y val="-1.99740727632463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76-CE40-9294-82B288D7C510}"/>
                </c:ext>
              </c:extLst>
            </c:dLbl>
            <c:numFmt formatCode="#,##0" sourceLinked="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'What If'!$M$14</c:f>
              <c:numCache>
                <c:formatCode>0</c:formatCode>
                <c:ptCount val="1"/>
                <c:pt idx="0">
                  <c:v>0</c:v>
                </c:pt>
              </c:numCache>
            </c:numRef>
          </c:val>
          <c:extLst>
            <c:ext xmlns:c16="http://schemas.microsoft.com/office/drawing/2014/chart" uri="{C3380CC4-5D6E-409C-BE32-E72D297353CC}">
              <c16:uniqueId val="{00000004-F876-CE40-9294-82B288D7C510}"/>
            </c:ext>
          </c:extLst>
        </c:ser>
        <c:ser>
          <c:idx val="1"/>
          <c:order val="1"/>
          <c:spPr>
            <a:solidFill>
              <a:schemeClr val="tx1"/>
            </a:solidFill>
            <a:ln w="28575">
              <a:solidFill>
                <a:schemeClr val="tx1"/>
              </a:solidFill>
            </a:ln>
            <a:effectLst>
              <a:outerShdw blurRad="50800" dist="38100" dir="2700000" algn="tl" rotWithShape="0">
                <a:prstClr val="black">
                  <a:alpha val="40000"/>
                </a:prstClr>
              </a:outerShdw>
            </a:effectLst>
          </c:spPr>
          <c:invertIfNegative val="0"/>
          <c:dPt>
            <c:idx val="0"/>
            <c:invertIfNegative val="0"/>
            <c:bubble3D val="0"/>
            <c:spPr>
              <a:solidFill>
                <a:schemeClr val="tx1"/>
              </a:solidFill>
              <a:ln w="28575">
                <a:solidFill>
                  <a:schemeClr val="bg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6-F876-CE40-9294-82B288D7C510}"/>
              </c:ext>
            </c:extLst>
          </c:dPt>
          <c:dLbls>
            <c:dLbl>
              <c:idx val="0"/>
              <c:layout>
                <c:manualLayout>
                  <c:x val="0"/>
                  <c:y val="-1.97758647537150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76-CE40-9294-82B288D7C51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'What If'!$R$14</c:f>
              <c:numCache>
                <c:formatCode>0</c:formatCode>
                <c:ptCount val="1"/>
                <c:pt idx="0">
                  <c:v>768.08</c:v>
                </c:pt>
              </c:numCache>
            </c:numRef>
          </c:val>
          <c:extLst>
            <c:ext xmlns:c16="http://schemas.microsoft.com/office/drawing/2014/chart" uri="{C3380CC4-5D6E-409C-BE32-E72D297353CC}">
              <c16:uniqueId val="{00000005-F876-CE40-9294-82B288D7C510}"/>
            </c:ext>
          </c:extLst>
        </c:ser>
        <c:dLbls>
          <c:dLblPos val="inEnd"/>
          <c:showLegendKey val="0"/>
          <c:showVal val="1"/>
          <c:showCatName val="0"/>
          <c:showSerName val="0"/>
          <c:showPercent val="0"/>
          <c:showBubbleSize val="0"/>
        </c:dLbls>
        <c:gapWidth val="70"/>
        <c:overlap val="-84"/>
        <c:axId val="2046492703"/>
        <c:axId val="2069462479"/>
      </c:barChart>
      <c:catAx>
        <c:axId val="2046492703"/>
        <c:scaling>
          <c:orientation val="minMax"/>
        </c:scaling>
        <c:delete val="1"/>
        <c:axPos val="b"/>
        <c:numFmt formatCode="General" sourceLinked="1"/>
        <c:majorTickMark val="none"/>
        <c:minorTickMark val="none"/>
        <c:tickLblPos val="nextTo"/>
        <c:crossAx val="2069462479"/>
        <c:crosses val="autoZero"/>
        <c:auto val="1"/>
        <c:lblAlgn val="ctr"/>
        <c:lblOffset val="100"/>
        <c:noMultiLvlLbl val="0"/>
      </c:catAx>
      <c:valAx>
        <c:axId val="2069462479"/>
        <c:scaling>
          <c:orientation val="minMax"/>
          <c:min val="0"/>
        </c:scaling>
        <c:delete val="0"/>
        <c:axPos val="l"/>
        <c:majorGridlines>
          <c:spPr>
            <a:ln w="15875" cap="flat" cmpd="sng" algn="ctr">
              <a:solidFill>
                <a:schemeClr val="bg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en-US"/>
          </a:p>
        </c:txPr>
        <c:crossAx val="2046492703"/>
        <c:crosses val="autoZero"/>
        <c:crossBetween val="between"/>
      </c:valAx>
      <c:spPr>
        <a:noFill/>
        <a:ln>
          <a:noFill/>
        </a:ln>
        <a:effectLst/>
      </c:spPr>
    </c:plotArea>
    <c:plotVisOnly val="1"/>
    <c:dispBlanksAs val="gap"/>
    <c:showDLblsOverMax val="0"/>
  </c:chart>
  <c:spPr>
    <a:solidFill>
      <a:srgbClr val="B9AAAF"/>
    </a:solidFill>
    <a:ln w="6350" cap="flat" cmpd="sng" algn="ctr">
      <a:solidFill>
        <a:schemeClr val="accent6">
          <a:lumMod val="75000"/>
        </a:schemeClr>
      </a:solidFill>
      <a:prstDash val="solid"/>
      <a:round/>
    </a:ln>
    <a:effectLst/>
  </c:spPr>
  <c:txPr>
    <a:bodyPr/>
    <a:lstStyle/>
    <a:p>
      <a:pPr>
        <a:defRPr>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3200"/>
            </a:pPr>
            <a:r>
              <a:rPr lang="en-US"/>
              <a:t>Weightings For Graded Activities According to Points</a:t>
            </a:r>
          </a:p>
        </c:rich>
      </c:tx>
      <c:layout>
        <c:manualLayout>
          <c:xMode val="edge"/>
          <c:yMode val="edge"/>
          <c:x val="0.1092724313647884"/>
          <c:y val="2.1028038401224209E-2"/>
        </c:manualLayout>
      </c:layout>
      <c:overlay val="0"/>
    </c:title>
    <c:autoTitleDeleted val="0"/>
    <c:plotArea>
      <c:layout>
        <c:manualLayout>
          <c:layoutTarget val="inner"/>
          <c:xMode val="edge"/>
          <c:yMode val="edge"/>
          <c:x val="0.13179747040290485"/>
          <c:y val="0.15058361636150938"/>
          <c:w val="0.7283119414986422"/>
          <c:h val="0.46626717746504043"/>
        </c:manualLayout>
      </c:layout>
      <c:doughnutChart>
        <c:varyColors val="1"/>
        <c:ser>
          <c:idx val="0"/>
          <c:order val="0"/>
          <c:spPr>
            <a:ln>
              <a:solidFill>
                <a:srgbClr val="F16EA9"/>
              </a:solidFill>
            </a:ln>
            <a:effectLst>
              <a:outerShdw blurRad="50800" dist="38100" dir="2700000" algn="tl" rotWithShape="0">
                <a:prstClr val="black">
                  <a:alpha val="40000"/>
                </a:prstClr>
              </a:outerShdw>
            </a:effectLst>
          </c:spPr>
          <c:dPt>
            <c:idx val="0"/>
            <c:bubble3D val="0"/>
            <c:spPr>
              <a:solidFill>
                <a:srgbClr val="A4F9CE"/>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C-2AD7-6147-AD0F-1C02C49545EE}"/>
              </c:ext>
            </c:extLst>
          </c:dPt>
          <c:dPt>
            <c:idx val="1"/>
            <c:bubble3D val="0"/>
            <c:spPr>
              <a:solidFill>
                <a:srgbClr val="F197C0"/>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2AD7-6147-AD0F-1C02C49545EE}"/>
              </c:ext>
            </c:extLst>
          </c:dPt>
          <c:dPt>
            <c:idx val="2"/>
            <c:bubble3D val="0"/>
            <c:spPr>
              <a:solidFill>
                <a:srgbClr val="FFC9A9"/>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2AD7-6147-AD0F-1C02C49545EE}"/>
              </c:ext>
            </c:extLst>
          </c:dPt>
          <c:dPt>
            <c:idx val="3"/>
            <c:bubble3D val="0"/>
            <c:spPr>
              <a:solidFill>
                <a:srgbClr val="B59FDD"/>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2AD7-6147-AD0F-1C02C49545EE}"/>
              </c:ext>
            </c:extLst>
          </c:dPt>
          <c:dPt>
            <c:idx val="4"/>
            <c:bubble3D val="0"/>
            <c:spPr>
              <a:solidFill>
                <a:srgbClr val="C5ECFF"/>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2AD7-6147-AD0F-1C02C49545EE}"/>
              </c:ext>
            </c:extLst>
          </c:dPt>
          <c:dPt>
            <c:idx val="5"/>
            <c:bubble3D val="0"/>
            <c:spPr>
              <a:solidFill>
                <a:srgbClr val="FFFD97"/>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7BF6-0C4A-B01A-0D0748964A54}"/>
              </c:ext>
            </c:extLst>
          </c:dPt>
          <c:dPt>
            <c:idx val="6"/>
            <c:bubble3D val="0"/>
            <c:spPr>
              <a:solidFill>
                <a:srgbClr val="D49F00"/>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493A-B748-A730-67A1136FFCE8}"/>
              </c:ext>
            </c:extLst>
          </c:dPt>
          <c:dPt>
            <c:idx val="7"/>
            <c:bubble3D val="0"/>
            <c:spPr>
              <a:solidFill>
                <a:schemeClr val="bg2">
                  <a:lumMod val="75000"/>
                </a:schemeClr>
              </a:solidFill>
              <a:ln>
                <a:solidFill>
                  <a:srgbClr val="F16EA9"/>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C-493A-B748-A730-67A1136FFCE8}"/>
              </c:ext>
            </c:extLst>
          </c:dPt>
          <c:dLbls>
            <c:spPr>
              <a:noFill/>
              <a:ln>
                <a:noFill/>
              </a:ln>
              <a:effectLst/>
            </c:spPr>
            <c:txPr>
              <a:bodyPr wrap="square" lIns="38100" tIns="19050" rIns="38100" bIns="19050" anchor="ctr">
                <a:spAutoFit/>
              </a:bodyPr>
              <a:lstStyle/>
              <a:p>
                <a:pPr>
                  <a:defRPr sz="2000"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'Activity Weightings'!$L$12:$L$21</c:f>
              <c:strCache>
                <c:ptCount val="8"/>
                <c:pt idx="0">
                  <c:v>Attendance (based on Days x 1.67 points)</c:v>
                </c:pt>
                <c:pt idx="1">
                  <c:v>Syllabus/Calendar quiz</c:v>
                </c:pt>
                <c:pt idx="2">
                  <c:v>Respond. Prac Quiz</c:v>
                </c:pt>
                <c:pt idx="3">
                  <c:v>Keeping Track of Points</c:v>
                </c:pt>
                <c:pt idx="4">
                  <c:v>Exams</c:v>
                </c:pt>
                <c:pt idx="5">
                  <c:v>REC</c:v>
                </c:pt>
                <c:pt idx="6">
                  <c:v>Learning Curve</c:v>
                </c:pt>
                <c:pt idx="7">
                  <c:v>Pers. Dev. And Instr. Points</c:v>
                </c:pt>
              </c:strCache>
            </c:strRef>
          </c:cat>
          <c:val>
            <c:numRef>
              <c:f>'Activity Weightings'!$P$12:$P$21</c:f>
              <c:numCache>
                <c:formatCode>0</c:formatCode>
                <c:ptCount val="10"/>
                <c:pt idx="0">
                  <c:v>50.099999999999994</c:v>
                </c:pt>
                <c:pt idx="1">
                  <c:v>15</c:v>
                </c:pt>
                <c:pt idx="2">
                  <c:v>5</c:v>
                </c:pt>
                <c:pt idx="3">
                  <c:v>60</c:v>
                </c:pt>
                <c:pt idx="4">
                  <c:v>600</c:v>
                </c:pt>
                <c:pt idx="5">
                  <c:v>100</c:v>
                </c:pt>
                <c:pt idx="6">
                  <c:v>130</c:v>
                </c:pt>
                <c:pt idx="7">
                  <c:v>0</c:v>
                </c:pt>
                <c:pt idx="8">
                  <c:v>0</c:v>
                </c:pt>
                <c:pt idx="9">
                  <c:v>0</c:v>
                </c:pt>
              </c:numCache>
            </c:numRef>
          </c:val>
          <c:extLst>
            <c:ext xmlns:c16="http://schemas.microsoft.com/office/drawing/2014/chart" uri="{C3380CC4-5D6E-409C-BE32-E72D297353CC}">
              <c16:uniqueId val="{00000010-2AD7-6147-AD0F-1C02C49545EE}"/>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15864073038191356"/>
          <c:y val="0.63388525749999369"/>
          <c:w val="0.67649098053494761"/>
          <c:h val="0.3368746356166526"/>
        </c:manualLayout>
      </c:layout>
      <c:overlay val="0"/>
      <c:spPr>
        <a:solidFill>
          <a:schemeClr val="bg1">
            <a:alpha val="30956"/>
          </a:schemeClr>
        </a:solidFill>
        <a:ln w="19050">
          <a:solidFill>
            <a:schemeClr val="bg1"/>
          </a:solidFill>
        </a:ln>
      </c:spPr>
      <c:txPr>
        <a:bodyPr/>
        <a:lstStyle/>
        <a:p>
          <a:pPr>
            <a:defRPr sz="2000" b="1"/>
          </a:pPr>
          <a:endParaRPr lang="en-US"/>
        </a:p>
      </c:txPr>
    </c:legend>
    <c:plotVisOnly val="1"/>
    <c:dispBlanksAs val="gap"/>
    <c:showDLblsOverMax val="0"/>
  </c:chart>
  <c:spPr>
    <a:gradFill flip="none" rotWithShape="1">
      <a:gsLst>
        <a:gs pos="0">
          <a:sysClr val="window" lastClr="FFFFFF"/>
        </a:gs>
        <a:gs pos="71000">
          <a:sysClr val="window" lastClr="FFFFFF"/>
        </a:gs>
        <a:gs pos="100000">
          <a:sysClr val="window" lastClr="FFFFFF">
            <a:lumMod val="75000"/>
          </a:sysClr>
        </a:gs>
      </a:gsLst>
      <a:path path="circle">
        <a:fillToRect l="50000" t="-80000" r="50000" b="180000"/>
      </a:path>
      <a:tileRect/>
    </a:gradFill>
    <a:ln w="22225" cap="flat" cmpd="sng" algn="ctr">
      <a:solidFill>
        <a:srgbClr val="FF26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About!A1"/><Relationship Id="rId2" Type="http://schemas.openxmlformats.org/officeDocument/2006/relationships/image" Target="../media/image1.png"/><Relationship Id="rId1" Type="http://schemas.openxmlformats.org/officeDocument/2006/relationships/hyperlink" Target="#Menu!A1"/><Relationship Id="rId5" Type="http://schemas.openxmlformats.org/officeDocument/2006/relationships/image" Target="../media/image2.png"/><Relationship Id="rId4" Type="http://schemas.openxmlformats.org/officeDocument/2006/relationships/hyperlink" Target="https://youtu.be/eQQaSt_pOH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About!A1"/><Relationship Id="rId2" Type="http://schemas.openxmlformats.org/officeDocument/2006/relationships/image" Target="../media/image1.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hyperlink" Target="https://youtu.be/aNHkMQD1dOU" TargetMode="External"/><Relationship Id="rId4" Type="http://schemas.openxmlformats.org/officeDocument/2006/relationships/hyperlink" Target="#About!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enu!A1"/><Relationship Id="rId1" Type="http://schemas.openxmlformats.org/officeDocument/2006/relationships/chart" Target="../charts/chart2.xml"/><Relationship Id="rId6" Type="http://schemas.openxmlformats.org/officeDocument/2006/relationships/image" Target="../media/image4.png"/><Relationship Id="rId5" Type="http://schemas.openxmlformats.org/officeDocument/2006/relationships/hyperlink" Target="https://youtu.be/hKzeNtJGng0" TargetMode="External"/><Relationship Id="rId4" Type="http://schemas.openxmlformats.org/officeDocument/2006/relationships/hyperlink" Target="#About!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enu!A1"/><Relationship Id="rId1" Type="http://schemas.openxmlformats.org/officeDocument/2006/relationships/chart" Target="../charts/chart3.xml"/><Relationship Id="rId6" Type="http://schemas.openxmlformats.org/officeDocument/2006/relationships/image" Target="../media/image5.png"/><Relationship Id="rId5" Type="http://schemas.openxmlformats.org/officeDocument/2006/relationships/hyperlink" Target="https://youtu.be/K56iJ85q2xo" TargetMode="External"/><Relationship Id="rId4" Type="http://schemas.openxmlformats.org/officeDocument/2006/relationships/hyperlink" Target="#About!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enu!A1"/><Relationship Id="rId1" Type="http://schemas.openxmlformats.org/officeDocument/2006/relationships/chart" Target="../charts/chart4.xml"/><Relationship Id="rId6" Type="http://schemas.openxmlformats.org/officeDocument/2006/relationships/image" Target="../media/image6.png"/><Relationship Id="rId5" Type="http://schemas.openxmlformats.org/officeDocument/2006/relationships/hyperlink" Target="https://youtu.be/iU5BO5-OO3M" TargetMode="External"/><Relationship Id="rId4" Type="http://schemas.openxmlformats.org/officeDocument/2006/relationships/hyperlink" Target="#About!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enu!A1"/><Relationship Id="rId1" Type="http://schemas.openxmlformats.org/officeDocument/2006/relationships/chart" Target="../charts/chart5.xml"/><Relationship Id="rId6" Type="http://schemas.openxmlformats.org/officeDocument/2006/relationships/image" Target="../media/image7.png"/><Relationship Id="rId5" Type="http://schemas.openxmlformats.org/officeDocument/2006/relationships/hyperlink" Target="https://youtu.be/UNWkQippfQg" TargetMode="External"/><Relationship Id="rId4" Type="http://schemas.openxmlformats.org/officeDocument/2006/relationships/hyperlink" Target="#About!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absolute">
    <xdr:from>
      <xdr:col>0</xdr:col>
      <xdr:colOff>321130</xdr:colOff>
      <xdr:row>0</xdr:row>
      <xdr:rowOff>326572</xdr:rowOff>
    </xdr:from>
    <xdr:to>
      <xdr:col>0</xdr:col>
      <xdr:colOff>917286</xdr:colOff>
      <xdr:row>2</xdr:row>
      <xdr:rowOff>20380</xdr:rowOff>
    </xdr:to>
    <xdr:grpSp>
      <xdr:nvGrpSpPr>
        <xdr:cNvPr id="9" name="Group 8">
          <a:extLst>
            <a:ext uri="{FF2B5EF4-FFF2-40B4-BE49-F238E27FC236}">
              <a16:creationId xmlns:a16="http://schemas.microsoft.com/office/drawing/2014/main" id="{78EC100C-4EE1-C348-93D5-BED6A11CDB1F}"/>
            </a:ext>
          </a:extLst>
        </xdr:cNvPr>
        <xdr:cNvGrpSpPr/>
      </xdr:nvGrpSpPr>
      <xdr:grpSpPr>
        <a:xfrm>
          <a:off x="321130" y="326572"/>
          <a:ext cx="596156" cy="1635094"/>
          <a:chOff x="352209" y="268161"/>
          <a:chExt cx="601375" cy="1691268"/>
        </a:xfrm>
      </xdr:grpSpPr>
      <xdr:grpSp>
        <xdr:nvGrpSpPr>
          <xdr:cNvPr id="13" name="Group 12">
            <a:hlinkClick xmlns:r="http://schemas.openxmlformats.org/officeDocument/2006/relationships" r:id="rId1"/>
            <a:extLst>
              <a:ext uri="{FF2B5EF4-FFF2-40B4-BE49-F238E27FC236}">
                <a16:creationId xmlns:a16="http://schemas.microsoft.com/office/drawing/2014/main" id="{8F8A5541-0588-CA1E-F743-CDE5C4874B19}"/>
              </a:ext>
            </a:extLst>
          </xdr:cNvPr>
          <xdr:cNvGrpSpPr/>
        </xdr:nvGrpSpPr>
        <xdr:grpSpPr>
          <a:xfrm>
            <a:off x="352209" y="268161"/>
            <a:ext cx="601375" cy="850976"/>
            <a:chOff x="429504" y="202337"/>
            <a:chExt cx="747486" cy="1039760"/>
          </a:xfrm>
        </xdr:grpSpPr>
        <xdr:pic>
          <xdr:nvPicPr>
            <xdr:cNvPr id="23" name="Picture 22">
              <a:extLst>
                <a:ext uri="{FF2B5EF4-FFF2-40B4-BE49-F238E27FC236}">
                  <a16:creationId xmlns:a16="http://schemas.microsoft.com/office/drawing/2014/main" id="{6DAAB42B-2535-8E1F-F457-642B662BCFB4}"/>
                </a:ext>
              </a:extLst>
            </xdr:cNvPr>
            <xdr:cNvPicPr preferRelativeResize="0">
              <a:picLocks/>
            </xdr:cNvPicPr>
          </xdr:nvPicPr>
          <xdr:blipFill>
            <a:blip xmlns:r="http://schemas.openxmlformats.org/officeDocument/2006/relationships" r:embed="rId2">
              <a:duotone>
                <a:prstClr val="black"/>
                <a:schemeClr val="accent4">
                  <a:tint val="45000"/>
                  <a:satMod val="400000"/>
                </a:schemeClr>
              </a:duotone>
            </a:blip>
            <a:stretch>
              <a:fillRect/>
            </a:stretch>
          </xdr:blipFill>
          <xdr:spPr>
            <a:xfrm>
              <a:off x="491825" y="202337"/>
              <a:ext cx="683205" cy="678930"/>
            </a:xfrm>
            <a:prstGeom prst="rect">
              <a:avLst/>
            </a:prstGeom>
            <a:effectLst/>
          </xdr:spPr>
        </xdr:pic>
        <xdr:sp macro="" textlink="">
          <xdr:nvSpPr>
            <xdr:cNvPr id="32" name="TextBox 31">
              <a:extLst>
                <a:ext uri="{FF2B5EF4-FFF2-40B4-BE49-F238E27FC236}">
                  <a16:creationId xmlns:a16="http://schemas.microsoft.com/office/drawing/2014/main" id="{BCD6219E-F1F5-6AC6-8BFC-4F209DEFB4B6}"/>
                </a:ext>
              </a:extLst>
            </xdr:cNvPr>
            <xdr:cNvSpPr txBox="1"/>
          </xdr:nvSpPr>
          <xdr:spPr>
            <a:xfrm>
              <a:off x="429504" y="930041"/>
              <a:ext cx="747486" cy="312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rgbClr val="FFF26B"/>
                  </a:solidFill>
                </a:rPr>
                <a:t>MENU</a:t>
              </a:r>
            </a:p>
          </xdr:txBody>
        </xdr:sp>
      </xdr:grpSp>
      <xdr:sp macro="" textlink="">
        <xdr:nvSpPr>
          <xdr:cNvPr id="21" name="TextBox 20">
            <a:hlinkClick xmlns:r="http://schemas.openxmlformats.org/officeDocument/2006/relationships" r:id="rId3"/>
            <a:extLst>
              <a:ext uri="{FF2B5EF4-FFF2-40B4-BE49-F238E27FC236}">
                <a16:creationId xmlns:a16="http://schemas.microsoft.com/office/drawing/2014/main" id="{0E45B302-6113-EDE2-741F-56A96ABA27BB}"/>
              </a:ext>
            </a:extLst>
          </xdr:cNvPr>
          <xdr:cNvSpPr txBox="1"/>
        </xdr:nvSpPr>
        <xdr:spPr>
          <a:xfrm>
            <a:off x="490003" y="1292720"/>
            <a:ext cx="328013" cy="666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i="1">
                <a:solidFill>
                  <a:schemeClr val="bg1"/>
                </a:solidFill>
                <a:latin typeface="Times New Roman" panose="02020603050405020304" pitchFamily="18" charset="0"/>
                <a:cs typeface="Times New Roman" panose="02020603050405020304" pitchFamily="18" charset="0"/>
              </a:rPr>
              <a:t>i</a:t>
            </a:r>
            <a:endParaRPr lang="en-US" sz="3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editAs="oneCell">
    <xdr:from>
      <xdr:col>15</xdr:col>
      <xdr:colOff>725715</xdr:colOff>
      <xdr:row>5</xdr:row>
      <xdr:rowOff>2447267</xdr:rowOff>
    </xdr:from>
    <xdr:to>
      <xdr:col>17</xdr:col>
      <xdr:colOff>2358571</xdr:colOff>
      <xdr:row>6</xdr:row>
      <xdr:rowOff>2919185</xdr:rowOff>
    </xdr:to>
    <xdr:pic>
      <xdr:nvPicPr>
        <xdr:cNvPr id="7" name="Picture 6">
          <a:hlinkClick xmlns:r="http://schemas.openxmlformats.org/officeDocument/2006/relationships" r:id="rId4"/>
          <a:extLst>
            <a:ext uri="{FF2B5EF4-FFF2-40B4-BE49-F238E27FC236}">
              <a16:creationId xmlns:a16="http://schemas.microsoft.com/office/drawing/2014/main" id="{601EA00A-037D-DFA2-5C90-BAE6CCDFEC41}"/>
            </a:ext>
          </a:extLst>
        </xdr:cNvPr>
        <xdr:cNvPicPr>
          <a:picLocks noChangeAspect="1"/>
        </xdr:cNvPicPr>
      </xdr:nvPicPr>
      <xdr:blipFill>
        <a:blip xmlns:r="http://schemas.openxmlformats.org/officeDocument/2006/relationships" r:embed="rId5"/>
        <a:stretch>
          <a:fillRect/>
        </a:stretch>
      </xdr:blipFill>
      <xdr:spPr>
        <a:xfrm>
          <a:off x="17108715" y="5186838"/>
          <a:ext cx="3066142" cy="2939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333375</xdr:colOff>
      <xdr:row>0</xdr:row>
      <xdr:rowOff>333375</xdr:rowOff>
    </xdr:from>
    <xdr:to>
      <xdr:col>0</xdr:col>
      <xdr:colOff>929531</xdr:colOff>
      <xdr:row>2</xdr:row>
      <xdr:rowOff>10193</xdr:rowOff>
    </xdr:to>
    <xdr:grpSp>
      <xdr:nvGrpSpPr>
        <xdr:cNvPr id="12" name="Group 11">
          <a:extLst>
            <a:ext uri="{FF2B5EF4-FFF2-40B4-BE49-F238E27FC236}">
              <a16:creationId xmlns:a16="http://schemas.microsoft.com/office/drawing/2014/main" id="{6EB85C60-0D3B-A64A-BE17-0E606231E03B}"/>
            </a:ext>
          </a:extLst>
        </xdr:cNvPr>
        <xdr:cNvGrpSpPr/>
      </xdr:nvGrpSpPr>
      <xdr:grpSpPr>
        <a:xfrm>
          <a:off x="333375" y="333375"/>
          <a:ext cx="596156" cy="1618104"/>
          <a:chOff x="352209" y="286928"/>
          <a:chExt cx="601375" cy="1691149"/>
        </a:xfrm>
      </xdr:grpSpPr>
      <xdr:grpSp>
        <xdr:nvGrpSpPr>
          <xdr:cNvPr id="45" name="Group 44">
            <a:hlinkClick xmlns:r="http://schemas.openxmlformats.org/officeDocument/2006/relationships" r:id="rId1"/>
            <a:extLst>
              <a:ext uri="{FF2B5EF4-FFF2-40B4-BE49-F238E27FC236}">
                <a16:creationId xmlns:a16="http://schemas.microsoft.com/office/drawing/2014/main" id="{F959A496-CEDF-2E38-81CC-5243BBC3FFA0}"/>
              </a:ext>
            </a:extLst>
          </xdr:cNvPr>
          <xdr:cNvGrpSpPr/>
        </xdr:nvGrpSpPr>
        <xdr:grpSpPr>
          <a:xfrm>
            <a:off x="352209" y="286928"/>
            <a:ext cx="601375" cy="832210"/>
            <a:chOff x="429504" y="225267"/>
            <a:chExt cx="747486" cy="1016831"/>
          </a:xfrm>
        </xdr:grpSpPr>
        <xdr:pic>
          <xdr:nvPicPr>
            <xdr:cNvPr id="52" name="Picture 51">
              <a:extLst>
                <a:ext uri="{FF2B5EF4-FFF2-40B4-BE49-F238E27FC236}">
                  <a16:creationId xmlns:a16="http://schemas.microsoft.com/office/drawing/2014/main" id="{CAC00AD5-592F-A717-EACD-5D91854FBDBB}"/>
                </a:ext>
              </a:extLst>
            </xdr:cNvPr>
            <xdr:cNvPicPr preferRelativeResize="0">
              <a:picLocks/>
            </xdr:cNvPicPr>
          </xdr:nvPicPr>
          <xdr:blipFill>
            <a:blip xmlns:r="http://schemas.openxmlformats.org/officeDocument/2006/relationships" r:embed="rId2">
              <a:duotone>
                <a:prstClr val="black"/>
                <a:schemeClr val="accent4">
                  <a:tint val="45000"/>
                  <a:satMod val="400000"/>
                </a:schemeClr>
              </a:duotone>
            </a:blip>
            <a:stretch>
              <a:fillRect/>
            </a:stretch>
          </xdr:blipFill>
          <xdr:spPr>
            <a:xfrm>
              <a:off x="469076" y="225267"/>
              <a:ext cx="683205" cy="678930"/>
            </a:xfrm>
            <a:prstGeom prst="rect">
              <a:avLst/>
            </a:prstGeom>
            <a:effectLst/>
          </xdr:spPr>
        </xdr:pic>
        <xdr:sp macro="" textlink="">
          <xdr:nvSpPr>
            <xdr:cNvPr id="53" name="TextBox 52">
              <a:extLst>
                <a:ext uri="{FF2B5EF4-FFF2-40B4-BE49-F238E27FC236}">
                  <a16:creationId xmlns:a16="http://schemas.microsoft.com/office/drawing/2014/main" id="{3D3F7C67-56F3-1CAD-66BD-5CAAD89A2273}"/>
                </a:ext>
              </a:extLst>
            </xdr:cNvPr>
            <xdr:cNvSpPr txBox="1"/>
          </xdr:nvSpPr>
          <xdr:spPr>
            <a:xfrm>
              <a:off x="429504" y="930042"/>
              <a:ext cx="747486" cy="312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rgbClr val="FFF26B"/>
                  </a:solidFill>
                </a:rPr>
                <a:t>MENU</a:t>
              </a:r>
            </a:p>
          </xdr:txBody>
        </xdr:sp>
      </xdr:grpSp>
      <xdr:sp macro="" textlink="">
        <xdr:nvSpPr>
          <xdr:cNvPr id="46" name="TextBox 45">
            <a:hlinkClick xmlns:r="http://schemas.openxmlformats.org/officeDocument/2006/relationships" r:id="rId3"/>
            <a:extLst>
              <a:ext uri="{FF2B5EF4-FFF2-40B4-BE49-F238E27FC236}">
                <a16:creationId xmlns:a16="http://schemas.microsoft.com/office/drawing/2014/main" id="{8A1394A6-9A90-8607-5FCB-EB9A1B7C6F2A}"/>
              </a:ext>
            </a:extLst>
          </xdr:cNvPr>
          <xdr:cNvSpPr txBox="1"/>
        </xdr:nvSpPr>
        <xdr:spPr>
          <a:xfrm>
            <a:off x="490003" y="1311368"/>
            <a:ext cx="328013" cy="666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i="1">
                <a:solidFill>
                  <a:schemeClr val="bg1"/>
                </a:solidFill>
                <a:latin typeface="Times New Roman" panose="02020603050405020304" pitchFamily="18" charset="0"/>
                <a:cs typeface="Times New Roman" panose="02020603050405020304" pitchFamily="18" charset="0"/>
              </a:rPr>
              <a:t>i</a:t>
            </a:r>
            <a:endParaRPr lang="en-US" sz="3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oneCellAnchor>
    <xdr:from>
      <xdr:col>32</xdr:col>
      <xdr:colOff>9525</xdr:colOff>
      <xdr:row>4</xdr:row>
      <xdr:rowOff>0</xdr:rowOff>
    </xdr:from>
    <xdr:ext cx="184731" cy="264560"/>
    <xdr:sp macro="" textlink="">
      <xdr:nvSpPr>
        <xdr:cNvPr id="2" name="TextBox 1">
          <a:extLst>
            <a:ext uri="{FF2B5EF4-FFF2-40B4-BE49-F238E27FC236}">
              <a16:creationId xmlns:a16="http://schemas.microsoft.com/office/drawing/2014/main" id="{A4D860B4-4288-3C47-B568-9011FAAE6F76}"/>
            </a:ext>
          </a:extLst>
        </xdr:cNvPr>
        <xdr:cNvSpPr txBox="1"/>
      </xdr:nvSpPr>
      <xdr:spPr>
        <a:xfrm>
          <a:off x="17535525" y="24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32</xdr:col>
      <xdr:colOff>9525</xdr:colOff>
      <xdr:row>4</xdr:row>
      <xdr:rowOff>82550</xdr:rowOff>
    </xdr:from>
    <xdr:ext cx="184731" cy="264560"/>
    <xdr:sp macro="" textlink="">
      <xdr:nvSpPr>
        <xdr:cNvPr id="3" name="TextBox 2">
          <a:extLst>
            <a:ext uri="{FF2B5EF4-FFF2-40B4-BE49-F238E27FC236}">
              <a16:creationId xmlns:a16="http://schemas.microsoft.com/office/drawing/2014/main" id="{DD3D8F47-681D-EB42-8A8F-5CEECC4B24B7}"/>
            </a:ext>
          </a:extLst>
        </xdr:cNvPr>
        <xdr:cNvSpPr txBox="1"/>
      </xdr:nvSpPr>
      <xdr:spPr>
        <a:xfrm>
          <a:off x="38795325" y="24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762000</xdr:colOff>
      <xdr:row>15</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74688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17</xdr:col>
      <xdr:colOff>0</xdr:colOff>
      <xdr:row>18</xdr:row>
      <xdr:rowOff>762000</xdr:rowOff>
    </xdr:from>
    <xdr:to>
      <xdr:col>19</xdr:col>
      <xdr:colOff>0</xdr:colOff>
      <xdr:row>27</xdr:row>
      <xdr:rowOff>28223</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9525</xdr:colOff>
      <xdr:row>4</xdr:row>
      <xdr:rowOff>82550</xdr:rowOff>
    </xdr:from>
    <xdr:ext cx="184731" cy="264560"/>
    <xdr:sp macro="" textlink="">
      <xdr:nvSpPr>
        <xdr:cNvPr id="5" name="TextBox 4">
          <a:extLst>
            <a:ext uri="{FF2B5EF4-FFF2-40B4-BE49-F238E27FC236}">
              <a16:creationId xmlns:a16="http://schemas.microsoft.com/office/drawing/2014/main" id="{80B76309-14EA-C44B-9215-DF08FF94BE15}"/>
            </a:ext>
          </a:extLst>
        </xdr:cNvPr>
        <xdr:cNvSpPr txBox="1"/>
      </xdr:nvSpPr>
      <xdr:spPr>
        <a:xfrm>
          <a:off x="14766925" y="24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absolute">
    <xdr:from>
      <xdr:col>0</xdr:col>
      <xdr:colOff>333375</xdr:colOff>
      <xdr:row>0</xdr:row>
      <xdr:rowOff>331108</xdr:rowOff>
    </xdr:from>
    <xdr:to>
      <xdr:col>0</xdr:col>
      <xdr:colOff>929531</xdr:colOff>
      <xdr:row>2</xdr:row>
      <xdr:rowOff>6772</xdr:rowOff>
    </xdr:to>
    <xdr:grpSp>
      <xdr:nvGrpSpPr>
        <xdr:cNvPr id="13" name="Group 12">
          <a:extLst>
            <a:ext uri="{FF2B5EF4-FFF2-40B4-BE49-F238E27FC236}">
              <a16:creationId xmlns:a16="http://schemas.microsoft.com/office/drawing/2014/main" id="{284D4D92-F3E9-9D42-83F5-56C0F46A5017}"/>
            </a:ext>
          </a:extLst>
        </xdr:cNvPr>
        <xdr:cNvGrpSpPr/>
      </xdr:nvGrpSpPr>
      <xdr:grpSpPr>
        <a:xfrm>
          <a:off x="333375" y="331108"/>
          <a:ext cx="596156" cy="1616950"/>
          <a:chOff x="352209" y="286928"/>
          <a:chExt cx="601375" cy="1672501"/>
        </a:xfrm>
      </xdr:grpSpPr>
      <xdr:grpSp>
        <xdr:nvGrpSpPr>
          <xdr:cNvPr id="18" name="Group 17">
            <a:hlinkClick xmlns:r="http://schemas.openxmlformats.org/officeDocument/2006/relationships" r:id="rId2"/>
            <a:extLst>
              <a:ext uri="{FF2B5EF4-FFF2-40B4-BE49-F238E27FC236}">
                <a16:creationId xmlns:a16="http://schemas.microsoft.com/office/drawing/2014/main" id="{BADE83DC-42BF-5F2B-C1B8-82A36F915D44}"/>
              </a:ext>
            </a:extLst>
          </xdr:cNvPr>
          <xdr:cNvGrpSpPr/>
        </xdr:nvGrpSpPr>
        <xdr:grpSpPr>
          <a:xfrm>
            <a:off x="352209" y="286928"/>
            <a:ext cx="601375" cy="832210"/>
            <a:chOff x="429504" y="225267"/>
            <a:chExt cx="747486" cy="1016831"/>
          </a:xfrm>
        </xdr:grpSpPr>
        <xdr:pic>
          <xdr:nvPicPr>
            <xdr:cNvPr id="30" name="Picture 29">
              <a:extLst>
                <a:ext uri="{FF2B5EF4-FFF2-40B4-BE49-F238E27FC236}">
                  <a16:creationId xmlns:a16="http://schemas.microsoft.com/office/drawing/2014/main" id="{4009A9FE-7519-3538-934C-BF199DEDC415}"/>
                </a:ext>
              </a:extLst>
            </xdr:cNvPr>
            <xdr:cNvPicPr preferRelativeResize="0">
              <a:picLocks/>
            </xdr:cNvPicPr>
          </xdr:nvPicPr>
          <xdr:blipFill>
            <a:blip xmlns:r="http://schemas.openxmlformats.org/officeDocument/2006/relationships" r:embed="rId3">
              <a:duotone>
                <a:prstClr val="black"/>
                <a:schemeClr val="accent4">
                  <a:tint val="45000"/>
                  <a:satMod val="400000"/>
                </a:schemeClr>
              </a:duotone>
            </a:blip>
            <a:stretch>
              <a:fillRect/>
            </a:stretch>
          </xdr:blipFill>
          <xdr:spPr>
            <a:xfrm>
              <a:off x="469076" y="225267"/>
              <a:ext cx="683205" cy="678930"/>
            </a:xfrm>
            <a:prstGeom prst="rect">
              <a:avLst/>
            </a:prstGeom>
            <a:effectLst/>
          </xdr:spPr>
        </xdr:pic>
        <xdr:sp macro="" textlink="">
          <xdr:nvSpPr>
            <xdr:cNvPr id="31" name="TextBox 30">
              <a:extLst>
                <a:ext uri="{FF2B5EF4-FFF2-40B4-BE49-F238E27FC236}">
                  <a16:creationId xmlns:a16="http://schemas.microsoft.com/office/drawing/2014/main" id="{2BC764A4-3557-374B-22ED-D33AC94A5162}"/>
                </a:ext>
              </a:extLst>
            </xdr:cNvPr>
            <xdr:cNvSpPr txBox="1"/>
          </xdr:nvSpPr>
          <xdr:spPr>
            <a:xfrm>
              <a:off x="429504" y="930042"/>
              <a:ext cx="747486" cy="312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rgbClr val="FFF26B"/>
                  </a:solidFill>
                </a:rPr>
                <a:t>MENU</a:t>
              </a:r>
            </a:p>
          </xdr:txBody>
        </xdr:sp>
      </xdr:grpSp>
      <xdr:sp macro="" textlink="">
        <xdr:nvSpPr>
          <xdr:cNvPr id="26" name="TextBox 25">
            <a:hlinkClick xmlns:r="http://schemas.openxmlformats.org/officeDocument/2006/relationships" r:id="rId4"/>
            <a:extLst>
              <a:ext uri="{FF2B5EF4-FFF2-40B4-BE49-F238E27FC236}">
                <a16:creationId xmlns:a16="http://schemas.microsoft.com/office/drawing/2014/main" id="{E612E51A-9A6E-5887-421D-FF9CF5EE1341}"/>
              </a:ext>
            </a:extLst>
          </xdr:cNvPr>
          <xdr:cNvSpPr txBox="1"/>
        </xdr:nvSpPr>
        <xdr:spPr>
          <a:xfrm>
            <a:off x="490003" y="1292720"/>
            <a:ext cx="328013" cy="666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i="1">
                <a:solidFill>
                  <a:schemeClr val="bg1"/>
                </a:solidFill>
                <a:latin typeface="Times New Roman" panose="02020603050405020304" pitchFamily="18" charset="0"/>
                <a:cs typeface="Times New Roman" panose="02020603050405020304" pitchFamily="18" charset="0"/>
              </a:rPr>
              <a:t>i</a:t>
            </a:r>
            <a:endParaRPr lang="en-US" sz="3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editAs="oneCell">
    <xdr:from>
      <xdr:col>17</xdr:col>
      <xdr:colOff>1145495</xdr:colOff>
      <xdr:row>6</xdr:row>
      <xdr:rowOff>56818</xdr:rowOff>
    </xdr:from>
    <xdr:to>
      <xdr:col>18</xdr:col>
      <xdr:colOff>2127199</xdr:colOff>
      <xdr:row>7</xdr:row>
      <xdr:rowOff>2612571</xdr:rowOff>
    </xdr:to>
    <xdr:pic>
      <xdr:nvPicPr>
        <xdr:cNvPr id="16" name="Picture 15">
          <a:hlinkClick xmlns:r="http://schemas.openxmlformats.org/officeDocument/2006/relationships" r:id="rId5"/>
          <a:extLst>
            <a:ext uri="{FF2B5EF4-FFF2-40B4-BE49-F238E27FC236}">
              <a16:creationId xmlns:a16="http://schemas.microsoft.com/office/drawing/2014/main" id="{C10C520C-1B73-E5CE-48B0-678477BBC11E}"/>
            </a:ext>
          </a:extLst>
        </xdr:cNvPr>
        <xdr:cNvPicPr>
          <a:picLocks noChangeAspect="1"/>
        </xdr:cNvPicPr>
      </xdr:nvPicPr>
      <xdr:blipFill>
        <a:blip xmlns:r="http://schemas.openxmlformats.org/officeDocument/2006/relationships" r:embed="rId6"/>
        <a:stretch>
          <a:fillRect/>
        </a:stretch>
      </xdr:blipFill>
      <xdr:spPr>
        <a:xfrm>
          <a:off x="21792066" y="3032247"/>
          <a:ext cx="3176990" cy="30456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17</xdr:col>
      <xdr:colOff>762000</xdr:colOff>
      <xdr:row>7</xdr:row>
      <xdr:rowOff>0</xdr:rowOff>
    </xdr:from>
    <xdr:ext cx="184731" cy="26456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6878300"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6</xdr:col>
      <xdr:colOff>750455</xdr:colOff>
      <xdr:row>8</xdr:row>
      <xdr:rowOff>0</xdr:rowOff>
    </xdr:from>
    <xdr:to>
      <xdr:col>10</xdr:col>
      <xdr:colOff>1858818</xdr:colOff>
      <xdr:row>13</xdr:row>
      <xdr:rowOff>0</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328838</xdr:colOff>
      <xdr:row>0</xdr:row>
      <xdr:rowOff>335642</xdr:rowOff>
    </xdr:from>
    <xdr:to>
      <xdr:col>0</xdr:col>
      <xdr:colOff>924994</xdr:colOff>
      <xdr:row>2</xdr:row>
      <xdr:rowOff>24913</xdr:rowOff>
    </xdr:to>
    <xdr:grpSp>
      <xdr:nvGrpSpPr>
        <xdr:cNvPr id="11" name="Group 10">
          <a:extLst>
            <a:ext uri="{FF2B5EF4-FFF2-40B4-BE49-F238E27FC236}">
              <a16:creationId xmlns:a16="http://schemas.microsoft.com/office/drawing/2014/main" id="{51617283-D776-B54F-A9D8-6F5419C214E5}"/>
            </a:ext>
          </a:extLst>
        </xdr:cNvPr>
        <xdr:cNvGrpSpPr/>
      </xdr:nvGrpSpPr>
      <xdr:grpSpPr>
        <a:xfrm>
          <a:off x="328838" y="335642"/>
          <a:ext cx="596156" cy="1630557"/>
          <a:chOff x="352209" y="286928"/>
          <a:chExt cx="601375" cy="1672501"/>
        </a:xfrm>
      </xdr:grpSpPr>
      <xdr:grpSp>
        <xdr:nvGrpSpPr>
          <xdr:cNvPr id="13" name="Group 12">
            <a:hlinkClick xmlns:r="http://schemas.openxmlformats.org/officeDocument/2006/relationships" r:id="rId2"/>
            <a:extLst>
              <a:ext uri="{FF2B5EF4-FFF2-40B4-BE49-F238E27FC236}">
                <a16:creationId xmlns:a16="http://schemas.microsoft.com/office/drawing/2014/main" id="{2A71374B-D184-0761-3DEF-EA2921958315}"/>
              </a:ext>
            </a:extLst>
          </xdr:cNvPr>
          <xdr:cNvGrpSpPr/>
        </xdr:nvGrpSpPr>
        <xdr:grpSpPr>
          <a:xfrm>
            <a:off x="352209" y="286928"/>
            <a:ext cx="601375" cy="832210"/>
            <a:chOff x="429504" y="225267"/>
            <a:chExt cx="747486" cy="1016831"/>
          </a:xfrm>
        </xdr:grpSpPr>
        <xdr:pic>
          <xdr:nvPicPr>
            <xdr:cNvPr id="15" name="Picture 14">
              <a:extLst>
                <a:ext uri="{FF2B5EF4-FFF2-40B4-BE49-F238E27FC236}">
                  <a16:creationId xmlns:a16="http://schemas.microsoft.com/office/drawing/2014/main" id="{A53061E3-BBE3-B852-FB3D-36C0DA772038}"/>
                </a:ext>
              </a:extLst>
            </xdr:cNvPr>
            <xdr:cNvPicPr preferRelativeResize="0">
              <a:picLocks/>
            </xdr:cNvPicPr>
          </xdr:nvPicPr>
          <xdr:blipFill>
            <a:blip xmlns:r="http://schemas.openxmlformats.org/officeDocument/2006/relationships" r:embed="rId3">
              <a:duotone>
                <a:prstClr val="black"/>
                <a:schemeClr val="accent4">
                  <a:tint val="45000"/>
                  <a:satMod val="400000"/>
                </a:schemeClr>
              </a:duotone>
            </a:blip>
            <a:stretch>
              <a:fillRect/>
            </a:stretch>
          </xdr:blipFill>
          <xdr:spPr>
            <a:xfrm>
              <a:off x="469076" y="225267"/>
              <a:ext cx="683205" cy="678930"/>
            </a:xfrm>
            <a:prstGeom prst="rect">
              <a:avLst/>
            </a:prstGeom>
            <a:effectLst/>
          </xdr:spPr>
        </xdr:pic>
        <xdr:sp macro="" textlink="">
          <xdr:nvSpPr>
            <xdr:cNvPr id="16" name="TextBox 15">
              <a:extLst>
                <a:ext uri="{FF2B5EF4-FFF2-40B4-BE49-F238E27FC236}">
                  <a16:creationId xmlns:a16="http://schemas.microsoft.com/office/drawing/2014/main" id="{6FCD99DC-AEA0-F89A-94DB-4B0900C6924C}"/>
                </a:ext>
              </a:extLst>
            </xdr:cNvPr>
            <xdr:cNvSpPr txBox="1"/>
          </xdr:nvSpPr>
          <xdr:spPr>
            <a:xfrm>
              <a:off x="429504" y="930042"/>
              <a:ext cx="747486" cy="312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rgbClr val="FFF26B"/>
                  </a:solidFill>
                </a:rPr>
                <a:t>MENU</a:t>
              </a:r>
            </a:p>
          </xdr:txBody>
        </xdr:sp>
      </xdr:grpSp>
      <xdr:sp macro="" textlink="">
        <xdr:nvSpPr>
          <xdr:cNvPr id="14" name="TextBox 13">
            <a:hlinkClick xmlns:r="http://schemas.openxmlformats.org/officeDocument/2006/relationships" r:id="rId4"/>
            <a:extLst>
              <a:ext uri="{FF2B5EF4-FFF2-40B4-BE49-F238E27FC236}">
                <a16:creationId xmlns:a16="http://schemas.microsoft.com/office/drawing/2014/main" id="{42F5E57A-277F-BA87-74FC-2ABE6F6D71FC}"/>
              </a:ext>
            </a:extLst>
          </xdr:cNvPr>
          <xdr:cNvSpPr txBox="1"/>
        </xdr:nvSpPr>
        <xdr:spPr>
          <a:xfrm>
            <a:off x="490003" y="1292720"/>
            <a:ext cx="328013" cy="666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i="1">
                <a:solidFill>
                  <a:schemeClr val="bg1"/>
                </a:solidFill>
                <a:latin typeface="Times New Roman" panose="02020603050405020304" pitchFamily="18" charset="0"/>
                <a:cs typeface="Times New Roman" panose="02020603050405020304" pitchFamily="18" charset="0"/>
              </a:rPr>
              <a:t>i</a:t>
            </a:r>
            <a:endParaRPr lang="en-US" sz="3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editAs="oneCell">
    <xdr:from>
      <xdr:col>15</xdr:col>
      <xdr:colOff>327495</xdr:colOff>
      <xdr:row>5</xdr:row>
      <xdr:rowOff>36285</xdr:rowOff>
    </xdr:from>
    <xdr:to>
      <xdr:col>16</xdr:col>
      <xdr:colOff>254003</xdr:colOff>
      <xdr:row>5</xdr:row>
      <xdr:rowOff>2174690</xdr:rowOff>
    </xdr:to>
    <xdr:pic>
      <xdr:nvPicPr>
        <xdr:cNvPr id="2" name="Picture 1">
          <a:hlinkClick xmlns:r="http://schemas.openxmlformats.org/officeDocument/2006/relationships" r:id="rId5"/>
          <a:extLst>
            <a:ext uri="{FF2B5EF4-FFF2-40B4-BE49-F238E27FC236}">
              <a16:creationId xmlns:a16="http://schemas.microsoft.com/office/drawing/2014/main" id="{E997DA19-E5BC-77C0-A923-9624A7070EC1}"/>
            </a:ext>
          </a:extLst>
        </xdr:cNvPr>
        <xdr:cNvPicPr>
          <a:picLocks noChangeAspect="1"/>
        </xdr:cNvPicPr>
      </xdr:nvPicPr>
      <xdr:blipFill>
        <a:blip xmlns:r="http://schemas.openxmlformats.org/officeDocument/2006/relationships" r:embed="rId6"/>
        <a:stretch>
          <a:fillRect/>
        </a:stretch>
      </xdr:blipFill>
      <xdr:spPr>
        <a:xfrm>
          <a:off x="18288924" y="2594428"/>
          <a:ext cx="2230650" cy="2138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762000</xdr:colOff>
      <xdr:row>20</xdr:row>
      <xdr:rowOff>57150</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6878300"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15875</xdr:colOff>
      <xdr:row>9</xdr:row>
      <xdr:rowOff>17135</xdr:rowOff>
    </xdr:from>
    <xdr:to>
      <xdr:col>15</xdr:col>
      <xdr:colOff>2594428</xdr:colOff>
      <xdr:row>26</xdr:row>
      <xdr:rowOff>15874</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1653043</xdr:colOff>
      <xdr:row>21</xdr:row>
      <xdr:rowOff>800774</xdr:rowOff>
    </xdr:from>
    <xdr:to>
      <xdr:col>16</xdr:col>
      <xdr:colOff>311160</xdr:colOff>
      <xdr:row>26</xdr:row>
      <xdr:rowOff>69709</xdr:rowOff>
    </xdr:to>
    <xdr:sp macro="" textlink="">
      <xdr:nvSpPr>
        <xdr:cNvPr id="9" name="Rectangle: Rounded Corners 10">
          <a:extLst>
            <a:ext uri="{FF2B5EF4-FFF2-40B4-BE49-F238E27FC236}">
              <a16:creationId xmlns:a16="http://schemas.microsoft.com/office/drawing/2014/main" id="{00000000-0008-0000-0400-000009000000}"/>
            </a:ext>
          </a:extLst>
        </xdr:cNvPr>
        <xdr:cNvSpPr/>
      </xdr:nvSpPr>
      <xdr:spPr>
        <a:xfrm rot="21122446">
          <a:off x="16591418" y="17056774"/>
          <a:ext cx="4087367" cy="1808935"/>
        </a:xfrm>
        <a:prstGeom prst="roundRect">
          <a:avLst/>
        </a:prstGeom>
        <a:solidFill>
          <a:srgbClr val="00FA77"/>
        </a:solidFill>
        <a:ln w="76200">
          <a:solidFill>
            <a:srgbClr val="365CA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400" b="0" cap="none" spc="0">
              <a:ln w="0"/>
              <a:solidFill>
                <a:srgbClr val="365CA0"/>
              </a:solidFill>
              <a:effectLst>
                <a:outerShdw blurRad="38100" dist="25400" dir="5400000" algn="ctr" rotWithShape="0">
                  <a:srgbClr val="6E747A">
                    <a:alpha val="43000"/>
                  </a:srgbClr>
                </a:outerShdw>
              </a:effectLst>
              <a:latin typeface="Britannic Bold" panose="020B0903060703020204" pitchFamily="34" charset="0"/>
              <a:ea typeface="+mn-ea"/>
              <a:cs typeface="+mn-cs"/>
            </a:rPr>
            <a:t>What remaining activities give me the best chance of reaching my goal?</a:t>
          </a:r>
          <a:endParaRPr lang="en-US" sz="2400" b="0" cap="none" spc="0">
            <a:ln w="0"/>
            <a:solidFill>
              <a:srgbClr val="365CA0"/>
            </a:solidFill>
            <a:effectLst>
              <a:outerShdw blurRad="38100" dist="25400" dir="5400000" algn="ctr" rotWithShape="0">
                <a:srgbClr val="6E747A">
                  <a:alpha val="43000"/>
                </a:srgbClr>
              </a:outerShdw>
            </a:effectLst>
            <a:latin typeface="Britannic Bold" panose="020B0903060703020204" pitchFamily="34" charset="0"/>
          </a:endParaRPr>
        </a:p>
        <a:p>
          <a:pPr algn="l"/>
          <a:endParaRPr lang="en-US" sz="2000">
            <a:solidFill>
              <a:schemeClr val="tx1"/>
            </a:solidFill>
            <a:latin typeface="Bauhaus 93" panose="04030905020B02020C02" pitchFamily="82" charset="0"/>
          </a:endParaRPr>
        </a:p>
      </xdr:txBody>
    </xdr:sp>
    <xdr:clientData/>
  </xdr:twoCellAnchor>
  <xdr:twoCellAnchor editAs="absolute">
    <xdr:from>
      <xdr:col>0</xdr:col>
      <xdr:colOff>333375</xdr:colOff>
      <xdr:row>0</xdr:row>
      <xdr:rowOff>333375</xdr:rowOff>
    </xdr:from>
    <xdr:to>
      <xdr:col>0</xdr:col>
      <xdr:colOff>929531</xdr:colOff>
      <xdr:row>2</xdr:row>
      <xdr:rowOff>22646</xdr:rowOff>
    </xdr:to>
    <xdr:grpSp>
      <xdr:nvGrpSpPr>
        <xdr:cNvPr id="2" name="Group 1">
          <a:extLst>
            <a:ext uri="{FF2B5EF4-FFF2-40B4-BE49-F238E27FC236}">
              <a16:creationId xmlns:a16="http://schemas.microsoft.com/office/drawing/2014/main" id="{E817636F-9A0E-E540-9D14-DA434F413A67}"/>
            </a:ext>
          </a:extLst>
        </xdr:cNvPr>
        <xdr:cNvGrpSpPr/>
      </xdr:nvGrpSpPr>
      <xdr:grpSpPr>
        <a:xfrm>
          <a:off x="333375" y="333375"/>
          <a:ext cx="596156" cy="1630557"/>
          <a:chOff x="352209" y="286928"/>
          <a:chExt cx="601375" cy="1672501"/>
        </a:xfrm>
      </xdr:grpSpPr>
      <xdr:grpSp>
        <xdr:nvGrpSpPr>
          <xdr:cNvPr id="3" name="Group 2">
            <a:hlinkClick xmlns:r="http://schemas.openxmlformats.org/officeDocument/2006/relationships" r:id="rId2"/>
            <a:extLst>
              <a:ext uri="{FF2B5EF4-FFF2-40B4-BE49-F238E27FC236}">
                <a16:creationId xmlns:a16="http://schemas.microsoft.com/office/drawing/2014/main" id="{5D2F00C2-7ACD-15A8-62BF-30CAEC457836}"/>
              </a:ext>
            </a:extLst>
          </xdr:cNvPr>
          <xdr:cNvGrpSpPr/>
        </xdr:nvGrpSpPr>
        <xdr:grpSpPr>
          <a:xfrm>
            <a:off x="352209" y="286928"/>
            <a:ext cx="601375" cy="832210"/>
            <a:chOff x="429504" y="225267"/>
            <a:chExt cx="747486" cy="1016831"/>
          </a:xfrm>
        </xdr:grpSpPr>
        <xdr:pic>
          <xdr:nvPicPr>
            <xdr:cNvPr id="6" name="Picture 5">
              <a:extLst>
                <a:ext uri="{FF2B5EF4-FFF2-40B4-BE49-F238E27FC236}">
                  <a16:creationId xmlns:a16="http://schemas.microsoft.com/office/drawing/2014/main" id="{5A4699FA-9F2E-6310-C019-BDFB6384156F}"/>
                </a:ext>
              </a:extLst>
            </xdr:cNvPr>
            <xdr:cNvPicPr preferRelativeResize="0">
              <a:picLocks/>
            </xdr:cNvPicPr>
          </xdr:nvPicPr>
          <xdr:blipFill>
            <a:blip xmlns:r="http://schemas.openxmlformats.org/officeDocument/2006/relationships" r:embed="rId3">
              <a:duotone>
                <a:prstClr val="black"/>
                <a:schemeClr val="accent4">
                  <a:tint val="45000"/>
                  <a:satMod val="400000"/>
                </a:schemeClr>
              </a:duotone>
            </a:blip>
            <a:stretch>
              <a:fillRect/>
            </a:stretch>
          </xdr:blipFill>
          <xdr:spPr>
            <a:xfrm>
              <a:off x="469076" y="225267"/>
              <a:ext cx="683205" cy="678930"/>
            </a:xfrm>
            <a:prstGeom prst="rect">
              <a:avLst/>
            </a:prstGeom>
            <a:effectLst/>
          </xdr:spPr>
        </xdr:pic>
        <xdr:sp macro="" textlink="">
          <xdr:nvSpPr>
            <xdr:cNvPr id="7" name="TextBox 6">
              <a:extLst>
                <a:ext uri="{FF2B5EF4-FFF2-40B4-BE49-F238E27FC236}">
                  <a16:creationId xmlns:a16="http://schemas.microsoft.com/office/drawing/2014/main" id="{2002F233-9160-48FF-11E4-FDBC96F3AA09}"/>
                </a:ext>
              </a:extLst>
            </xdr:cNvPr>
            <xdr:cNvSpPr txBox="1"/>
          </xdr:nvSpPr>
          <xdr:spPr>
            <a:xfrm>
              <a:off x="429504" y="930042"/>
              <a:ext cx="747486" cy="312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rgbClr val="FFF26B"/>
                  </a:solidFill>
                </a:rPr>
                <a:t>MENU</a:t>
              </a:r>
            </a:p>
          </xdr:txBody>
        </xdr:sp>
      </xdr:grpSp>
      <xdr:sp macro="" textlink="">
        <xdr:nvSpPr>
          <xdr:cNvPr id="5" name="TextBox 4">
            <a:hlinkClick xmlns:r="http://schemas.openxmlformats.org/officeDocument/2006/relationships" r:id="rId4"/>
            <a:extLst>
              <a:ext uri="{FF2B5EF4-FFF2-40B4-BE49-F238E27FC236}">
                <a16:creationId xmlns:a16="http://schemas.microsoft.com/office/drawing/2014/main" id="{88840A1F-64CD-82EC-8B99-2BEE40A10085}"/>
              </a:ext>
            </a:extLst>
          </xdr:cNvPr>
          <xdr:cNvSpPr txBox="1"/>
        </xdr:nvSpPr>
        <xdr:spPr>
          <a:xfrm>
            <a:off x="490003" y="1292720"/>
            <a:ext cx="328013" cy="666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i="1">
                <a:solidFill>
                  <a:schemeClr val="bg1"/>
                </a:solidFill>
                <a:latin typeface="Times New Roman" panose="02020603050405020304" pitchFamily="18" charset="0"/>
                <a:cs typeface="Times New Roman" panose="02020603050405020304" pitchFamily="18" charset="0"/>
              </a:rPr>
              <a:t>i</a:t>
            </a:r>
            <a:endParaRPr lang="en-US" sz="3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editAs="oneCell">
    <xdr:from>
      <xdr:col>15</xdr:col>
      <xdr:colOff>253145</xdr:colOff>
      <xdr:row>5</xdr:row>
      <xdr:rowOff>58177</xdr:rowOff>
    </xdr:from>
    <xdr:to>
      <xdr:col>15</xdr:col>
      <xdr:colOff>2558145</xdr:colOff>
      <xdr:row>5</xdr:row>
      <xdr:rowOff>2267857</xdr:rowOff>
    </xdr:to>
    <xdr:pic>
      <xdr:nvPicPr>
        <xdr:cNvPr id="4" name="Picture 3">
          <a:hlinkClick xmlns:r="http://schemas.openxmlformats.org/officeDocument/2006/relationships" r:id="rId5"/>
          <a:extLst>
            <a:ext uri="{FF2B5EF4-FFF2-40B4-BE49-F238E27FC236}">
              <a16:creationId xmlns:a16="http://schemas.microsoft.com/office/drawing/2014/main" id="{C815947A-C746-92EE-0132-9B4D41D1D60C}"/>
            </a:ext>
          </a:extLst>
        </xdr:cNvPr>
        <xdr:cNvPicPr>
          <a:picLocks noChangeAspect="1"/>
        </xdr:cNvPicPr>
      </xdr:nvPicPr>
      <xdr:blipFill>
        <a:blip xmlns:r="http://schemas.openxmlformats.org/officeDocument/2006/relationships" r:embed="rId6"/>
        <a:stretch>
          <a:fillRect/>
        </a:stretch>
      </xdr:blipFill>
      <xdr:spPr>
        <a:xfrm>
          <a:off x="17924288" y="2707034"/>
          <a:ext cx="2305000" cy="2209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12</xdr:col>
      <xdr:colOff>762000</xdr:colOff>
      <xdr:row>12</xdr:row>
      <xdr:rowOff>0</xdr:rowOff>
    </xdr:from>
    <xdr:ext cx="184731" cy="264560"/>
    <xdr:sp macro="" textlink="">
      <xdr:nvSpPr>
        <xdr:cNvPr id="2" name="TextBox 1">
          <a:extLst>
            <a:ext uri="{FF2B5EF4-FFF2-40B4-BE49-F238E27FC236}">
              <a16:creationId xmlns:a16="http://schemas.microsoft.com/office/drawing/2014/main" id="{BB49E4D1-C521-3047-A5B5-701B02F8E749}"/>
            </a:ext>
          </a:extLst>
        </xdr:cNvPr>
        <xdr:cNvSpPr txBox="1"/>
      </xdr:nvSpPr>
      <xdr:spPr>
        <a:xfrm>
          <a:off x="21323300" y="63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12</xdr:col>
      <xdr:colOff>42333</xdr:colOff>
      <xdr:row>15</xdr:row>
      <xdr:rowOff>264583</xdr:rowOff>
    </xdr:from>
    <xdr:to>
      <xdr:col>22</xdr:col>
      <xdr:colOff>0</xdr:colOff>
      <xdr:row>24</xdr:row>
      <xdr:rowOff>973665</xdr:rowOff>
    </xdr:to>
    <xdr:graphicFrame macro="">
      <xdr:nvGraphicFramePr>
        <xdr:cNvPr id="3" name="Chart 2">
          <a:extLst>
            <a:ext uri="{FF2B5EF4-FFF2-40B4-BE49-F238E27FC236}">
              <a16:creationId xmlns:a16="http://schemas.microsoft.com/office/drawing/2014/main" id="{A8FDB3A7-FDA1-C24C-8E45-CA1BF66FA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18</xdr:col>
      <xdr:colOff>0</xdr:colOff>
      <xdr:row>4</xdr:row>
      <xdr:rowOff>82550</xdr:rowOff>
    </xdr:from>
    <xdr:ext cx="184731" cy="264560"/>
    <xdr:sp macro="" textlink="">
      <xdr:nvSpPr>
        <xdr:cNvPr id="4" name="TextBox 3">
          <a:extLst>
            <a:ext uri="{FF2B5EF4-FFF2-40B4-BE49-F238E27FC236}">
              <a16:creationId xmlns:a16="http://schemas.microsoft.com/office/drawing/2014/main" id="{BBD4D787-AABA-9641-9BA0-88E45E4CEEEE}"/>
            </a:ext>
          </a:extLst>
        </xdr:cNvPr>
        <xdr:cNvSpPr txBox="1"/>
      </xdr:nvSpPr>
      <xdr:spPr>
        <a:xfrm>
          <a:off x="17535525" y="24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absolute">
    <xdr:from>
      <xdr:col>0</xdr:col>
      <xdr:colOff>333375</xdr:colOff>
      <xdr:row>0</xdr:row>
      <xdr:rowOff>331108</xdr:rowOff>
    </xdr:from>
    <xdr:to>
      <xdr:col>0</xdr:col>
      <xdr:colOff>929531</xdr:colOff>
      <xdr:row>2</xdr:row>
      <xdr:rowOff>6772</xdr:rowOff>
    </xdr:to>
    <xdr:grpSp>
      <xdr:nvGrpSpPr>
        <xdr:cNvPr id="5" name="Group 4">
          <a:extLst>
            <a:ext uri="{FF2B5EF4-FFF2-40B4-BE49-F238E27FC236}">
              <a16:creationId xmlns:a16="http://schemas.microsoft.com/office/drawing/2014/main" id="{21945D06-614A-2F43-98B6-D9B2D64CEABE}"/>
            </a:ext>
          </a:extLst>
        </xdr:cNvPr>
        <xdr:cNvGrpSpPr/>
      </xdr:nvGrpSpPr>
      <xdr:grpSpPr>
        <a:xfrm>
          <a:off x="333375" y="331108"/>
          <a:ext cx="596156" cy="1616950"/>
          <a:chOff x="352209" y="286928"/>
          <a:chExt cx="601375" cy="1672501"/>
        </a:xfrm>
      </xdr:grpSpPr>
      <xdr:grpSp>
        <xdr:nvGrpSpPr>
          <xdr:cNvPr id="6" name="Group 5">
            <a:hlinkClick xmlns:r="http://schemas.openxmlformats.org/officeDocument/2006/relationships" r:id="rId2"/>
            <a:extLst>
              <a:ext uri="{FF2B5EF4-FFF2-40B4-BE49-F238E27FC236}">
                <a16:creationId xmlns:a16="http://schemas.microsoft.com/office/drawing/2014/main" id="{79C7F133-E27B-8C32-0B26-F74C4A0F2A6E}"/>
              </a:ext>
            </a:extLst>
          </xdr:cNvPr>
          <xdr:cNvGrpSpPr/>
        </xdr:nvGrpSpPr>
        <xdr:grpSpPr>
          <a:xfrm>
            <a:off x="352209" y="286928"/>
            <a:ext cx="601375" cy="832210"/>
            <a:chOff x="429504" y="225267"/>
            <a:chExt cx="747486" cy="1016831"/>
          </a:xfrm>
        </xdr:grpSpPr>
        <xdr:pic>
          <xdr:nvPicPr>
            <xdr:cNvPr id="8" name="Picture 7">
              <a:extLst>
                <a:ext uri="{FF2B5EF4-FFF2-40B4-BE49-F238E27FC236}">
                  <a16:creationId xmlns:a16="http://schemas.microsoft.com/office/drawing/2014/main" id="{6534C86C-8665-9532-6811-54ED0A8EBB1C}"/>
                </a:ext>
              </a:extLst>
            </xdr:cNvPr>
            <xdr:cNvPicPr preferRelativeResize="0">
              <a:picLocks/>
            </xdr:cNvPicPr>
          </xdr:nvPicPr>
          <xdr:blipFill>
            <a:blip xmlns:r="http://schemas.openxmlformats.org/officeDocument/2006/relationships" r:embed="rId3">
              <a:duotone>
                <a:prstClr val="black"/>
                <a:schemeClr val="accent4">
                  <a:tint val="45000"/>
                  <a:satMod val="400000"/>
                </a:schemeClr>
              </a:duotone>
            </a:blip>
            <a:stretch>
              <a:fillRect/>
            </a:stretch>
          </xdr:blipFill>
          <xdr:spPr>
            <a:xfrm>
              <a:off x="469076" y="225267"/>
              <a:ext cx="683205" cy="678930"/>
            </a:xfrm>
            <a:prstGeom prst="rect">
              <a:avLst/>
            </a:prstGeom>
            <a:effectLst/>
          </xdr:spPr>
        </xdr:pic>
        <xdr:sp macro="" textlink="">
          <xdr:nvSpPr>
            <xdr:cNvPr id="9" name="TextBox 8">
              <a:extLst>
                <a:ext uri="{FF2B5EF4-FFF2-40B4-BE49-F238E27FC236}">
                  <a16:creationId xmlns:a16="http://schemas.microsoft.com/office/drawing/2014/main" id="{BD6B7E91-774B-4219-B6C3-C7BAFE240630}"/>
                </a:ext>
              </a:extLst>
            </xdr:cNvPr>
            <xdr:cNvSpPr txBox="1"/>
          </xdr:nvSpPr>
          <xdr:spPr>
            <a:xfrm>
              <a:off x="429504" y="930042"/>
              <a:ext cx="747486" cy="312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rgbClr val="FFF26B"/>
                  </a:solidFill>
                </a:rPr>
                <a:t>MENU</a:t>
              </a:r>
            </a:p>
          </xdr:txBody>
        </xdr:sp>
      </xdr:grpSp>
      <xdr:sp macro="" textlink="">
        <xdr:nvSpPr>
          <xdr:cNvPr id="7" name="TextBox 6">
            <a:hlinkClick xmlns:r="http://schemas.openxmlformats.org/officeDocument/2006/relationships" r:id="rId4"/>
            <a:extLst>
              <a:ext uri="{FF2B5EF4-FFF2-40B4-BE49-F238E27FC236}">
                <a16:creationId xmlns:a16="http://schemas.microsoft.com/office/drawing/2014/main" id="{20198394-7884-EA20-DEA8-EE587288DC0B}"/>
              </a:ext>
            </a:extLst>
          </xdr:cNvPr>
          <xdr:cNvSpPr txBox="1"/>
        </xdr:nvSpPr>
        <xdr:spPr>
          <a:xfrm>
            <a:off x="490003" y="1292720"/>
            <a:ext cx="328013" cy="666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i="1">
                <a:solidFill>
                  <a:schemeClr val="bg1"/>
                </a:solidFill>
                <a:latin typeface="Times New Roman" panose="02020603050405020304" pitchFamily="18" charset="0"/>
                <a:cs typeface="Times New Roman" panose="02020603050405020304" pitchFamily="18" charset="0"/>
              </a:rPr>
              <a:t>i</a:t>
            </a:r>
            <a:endParaRPr lang="en-US" sz="3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oneCellAnchor>
    <xdr:from>
      <xdr:col>17</xdr:col>
      <xdr:colOff>762000</xdr:colOff>
      <xdr:row>12</xdr:row>
      <xdr:rowOff>0</xdr:rowOff>
    </xdr:from>
    <xdr:ext cx="184731" cy="264560"/>
    <xdr:sp macro="" textlink="">
      <xdr:nvSpPr>
        <xdr:cNvPr id="10" name="TextBox 9">
          <a:extLst>
            <a:ext uri="{FF2B5EF4-FFF2-40B4-BE49-F238E27FC236}">
              <a16:creationId xmlns:a16="http://schemas.microsoft.com/office/drawing/2014/main" id="{878957C1-F59D-154B-B965-0C58BACA43C2}"/>
            </a:ext>
          </a:extLst>
        </xdr:cNvPr>
        <xdr:cNvSpPr txBox="1"/>
      </xdr:nvSpPr>
      <xdr:spPr>
        <a:xfrm>
          <a:off x="21319067" y="643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18</xdr:col>
      <xdr:colOff>18142</xdr:colOff>
      <xdr:row>5</xdr:row>
      <xdr:rowOff>42898</xdr:rowOff>
    </xdr:from>
    <xdr:to>
      <xdr:col>22</xdr:col>
      <xdr:colOff>0</xdr:colOff>
      <xdr:row>7</xdr:row>
      <xdr:rowOff>1696354</xdr:rowOff>
    </xdr:to>
    <xdr:pic>
      <xdr:nvPicPr>
        <xdr:cNvPr id="11" name="Picture 10">
          <a:hlinkClick xmlns:r="http://schemas.openxmlformats.org/officeDocument/2006/relationships" r:id="rId5"/>
          <a:extLst>
            <a:ext uri="{FF2B5EF4-FFF2-40B4-BE49-F238E27FC236}">
              <a16:creationId xmlns:a16="http://schemas.microsoft.com/office/drawing/2014/main" id="{48588266-C638-91A2-09A9-282CED5EBA99}"/>
            </a:ext>
          </a:extLst>
        </xdr:cNvPr>
        <xdr:cNvPicPr>
          <a:picLocks noChangeAspect="1"/>
        </xdr:cNvPicPr>
      </xdr:nvPicPr>
      <xdr:blipFill>
        <a:blip xmlns:r="http://schemas.openxmlformats.org/officeDocument/2006/relationships" r:embed="rId6"/>
        <a:stretch>
          <a:fillRect/>
        </a:stretch>
      </xdr:blipFill>
      <xdr:spPr>
        <a:xfrm>
          <a:off x="17852571" y="3018327"/>
          <a:ext cx="3011715" cy="2887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47624</xdr:colOff>
      <xdr:row>8</xdr:row>
      <xdr:rowOff>187325</xdr:rowOff>
    </xdr:from>
    <xdr:to>
      <xdr:col>8</xdr:col>
      <xdr:colOff>1251857</xdr:colOff>
      <xdr:row>22</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326263</xdr:colOff>
      <xdr:row>0</xdr:row>
      <xdr:rowOff>322882</xdr:rowOff>
    </xdr:from>
    <xdr:to>
      <xdr:col>0</xdr:col>
      <xdr:colOff>922419</xdr:colOff>
      <xdr:row>2</xdr:row>
      <xdr:rowOff>11039</xdr:rowOff>
    </xdr:to>
    <xdr:grpSp>
      <xdr:nvGrpSpPr>
        <xdr:cNvPr id="4" name="Group 3">
          <a:extLst>
            <a:ext uri="{FF2B5EF4-FFF2-40B4-BE49-F238E27FC236}">
              <a16:creationId xmlns:a16="http://schemas.microsoft.com/office/drawing/2014/main" id="{4380687D-F0E4-9240-9AF9-87CCE55A8C94}"/>
            </a:ext>
          </a:extLst>
        </xdr:cNvPr>
        <xdr:cNvGrpSpPr/>
      </xdr:nvGrpSpPr>
      <xdr:grpSpPr>
        <a:xfrm>
          <a:off x="326263" y="322882"/>
          <a:ext cx="596156" cy="1629443"/>
          <a:chOff x="352209" y="286928"/>
          <a:chExt cx="601375" cy="1675097"/>
        </a:xfrm>
      </xdr:grpSpPr>
      <xdr:grpSp>
        <xdr:nvGrpSpPr>
          <xdr:cNvPr id="5" name="Group 4">
            <a:hlinkClick xmlns:r="http://schemas.openxmlformats.org/officeDocument/2006/relationships" r:id="rId2"/>
            <a:extLst>
              <a:ext uri="{FF2B5EF4-FFF2-40B4-BE49-F238E27FC236}">
                <a16:creationId xmlns:a16="http://schemas.microsoft.com/office/drawing/2014/main" id="{2C2FAA50-D3BC-1B9A-EC5A-503B2CF11D14}"/>
              </a:ext>
            </a:extLst>
          </xdr:cNvPr>
          <xdr:cNvGrpSpPr/>
        </xdr:nvGrpSpPr>
        <xdr:grpSpPr>
          <a:xfrm>
            <a:off x="352209" y="286928"/>
            <a:ext cx="601375" cy="832210"/>
            <a:chOff x="429504" y="225267"/>
            <a:chExt cx="747486" cy="1016831"/>
          </a:xfrm>
        </xdr:grpSpPr>
        <xdr:pic>
          <xdr:nvPicPr>
            <xdr:cNvPr id="10" name="Picture 9">
              <a:extLst>
                <a:ext uri="{FF2B5EF4-FFF2-40B4-BE49-F238E27FC236}">
                  <a16:creationId xmlns:a16="http://schemas.microsoft.com/office/drawing/2014/main" id="{9B452A7A-071A-775C-FD6A-5C151C4848A5}"/>
                </a:ext>
              </a:extLst>
            </xdr:cNvPr>
            <xdr:cNvPicPr preferRelativeResize="0">
              <a:picLocks/>
            </xdr:cNvPicPr>
          </xdr:nvPicPr>
          <xdr:blipFill>
            <a:blip xmlns:r="http://schemas.openxmlformats.org/officeDocument/2006/relationships" r:embed="rId3">
              <a:duotone>
                <a:prstClr val="black"/>
                <a:schemeClr val="accent4">
                  <a:tint val="45000"/>
                  <a:satMod val="400000"/>
                </a:schemeClr>
              </a:duotone>
            </a:blip>
            <a:stretch>
              <a:fillRect/>
            </a:stretch>
          </xdr:blipFill>
          <xdr:spPr>
            <a:xfrm>
              <a:off x="469076" y="225267"/>
              <a:ext cx="683205" cy="678930"/>
            </a:xfrm>
            <a:prstGeom prst="rect">
              <a:avLst/>
            </a:prstGeom>
            <a:effectLst/>
          </xdr:spPr>
        </xdr:pic>
        <xdr:sp macro="" textlink="">
          <xdr:nvSpPr>
            <xdr:cNvPr id="11" name="TextBox 10">
              <a:extLst>
                <a:ext uri="{FF2B5EF4-FFF2-40B4-BE49-F238E27FC236}">
                  <a16:creationId xmlns:a16="http://schemas.microsoft.com/office/drawing/2014/main" id="{D106F7D6-6400-2F27-6EBA-C5FE7F0F030F}"/>
                </a:ext>
              </a:extLst>
            </xdr:cNvPr>
            <xdr:cNvSpPr txBox="1"/>
          </xdr:nvSpPr>
          <xdr:spPr>
            <a:xfrm>
              <a:off x="429504" y="930042"/>
              <a:ext cx="747486" cy="312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rgbClr val="FFF26B"/>
                  </a:solidFill>
                </a:rPr>
                <a:t>MENU</a:t>
              </a:r>
            </a:p>
          </xdr:txBody>
        </xdr:sp>
      </xdr:grpSp>
      <xdr:sp macro="" textlink="">
        <xdr:nvSpPr>
          <xdr:cNvPr id="9" name="TextBox 8">
            <a:hlinkClick xmlns:r="http://schemas.openxmlformats.org/officeDocument/2006/relationships" r:id="rId4"/>
            <a:extLst>
              <a:ext uri="{FF2B5EF4-FFF2-40B4-BE49-F238E27FC236}">
                <a16:creationId xmlns:a16="http://schemas.microsoft.com/office/drawing/2014/main" id="{280030A7-212E-FE6E-77B2-DF25CE2D00C6}"/>
              </a:ext>
            </a:extLst>
          </xdr:cNvPr>
          <xdr:cNvSpPr txBox="1"/>
        </xdr:nvSpPr>
        <xdr:spPr>
          <a:xfrm>
            <a:off x="490003" y="1295316"/>
            <a:ext cx="328013" cy="666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i="1">
                <a:solidFill>
                  <a:schemeClr val="bg1"/>
                </a:solidFill>
                <a:latin typeface="Times New Roman" panose="02020603050405020304" pitchFamily="18" charset="0"/>
                <a:cs typeface="Times New Roman" panose="02020603050405020304" pitchFamily="18" charset="0"/>
              </a:rPr>
              <a:t>i</a:t>
            </a:r>
            <a:endParaRPr lang="en-US" sz="3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editAs="oneCell">
    <xdr:from>
      <xdr:col>15</xdr:col>
      <xdr:colOff>54430</xdr:colOff>
      <xdr:row>5</xdr:row>
      <xdr:rowOff>58932</xdr:rowOff>
    </xdr:from>
    <xdr:to>
      <xdr:col>15</xdr:col>
      <xdr:colOff>2576285</xdr:colOff>
      <xdr:row>6</xdr:row>
      <xdr:rowOff>45357</xdr:rowOff>
    </xdr:to>
    <xdr:pic>
      <xdr:nvPicPr>
        <xdr:cNvPr id="3" name="Picture 2">
          <a:hlinkClick xmlns:r="http://schemas.openxmlformats.org/officeDocument/2006/relationships" r:id="rId5"/>
          <a:extLst>
            <a:ext uri="{FF2B5EF4-FFF2-40B4-BE49-F238E27FC236}">
              <a16:creationId xmlns:a16="http://schemas.microsoft.com/office/drawing/2014/main" id="{481B844F-E09A-F067-0792-EE1530AC4964}"/>
            </a:ext>
          </a:extLst>
        </xdr:cNvPr>
        <xdr:cNvPicPr>
          <a:picLocks noChangeAspect="1"/>
        </xdr:cNvPicPr>
      </xdr:nvPicPr>
      <xdr:blipFill>
        <a:blip xmlns:r="http://schemas.openxmlformats.org/officeDocument/2006/relationships" r:embed="rId6"/>
        <a:stretch>
          <a:fillRect/>
        </a:stretch>
      </xdr:blipFill>
      <xdr:spPr>
        <a:xfrm>
          <a:off x="17725573" y="2925503"/>
          <a:ext cx="2521855" cy="24175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333375</xdr:colOff>
      <xdr:row>0</xdr:row>
      <xdr:rowOff>304800</xdr:rowOff>
    </xdr:from>
    <xdr:to>
      <xdr:col>0</xdr:col>
      <xdr:colOff>934991</xdr:colOff>
      <xdr:row>0</xdr:row>
      <xdr:rowOff>1138386</xdr:rowOff>
    </xdr:to>
    <xdr:grpSp>
      <xdr:nvGrpSpPr>
        <xdr:cNvPr id="3" name="Group 2">
          <a:hlinkClick xmlns:r="http://schemas.openxmlformats.org/officeDocument/2006/relationships" r:id="rId1"/>
          <a:extLst>
            <a:ext uri="{FF2B5EF4-FFF2-40B4-BE49-F238E27FC236}">
              <a16:creationId xmlns:a16="http://schemas.microsoft.com/office/drawing/2014/main" id="{4807B8E6-2A84-4521-0FD3-CF84761539C0}"/>
            </a:ext>
          </a:extLst>
        </xdr:cNvPr>
        <xdr:cNvGrpSpPr/>
      </xdr:nvGrpSpPr>
      <xdr:grpSpPr>
        <a:xfrm>
          <a:off x="333375" y="304800"/>
          <a:ext cx="601616" cy="833586"/>
          <a:chOff x="432142" y="253999"/>
          <a:chExt cx="747486" cy="1019371"/>
        </a:xfrm>
      </xdr:grpSpPr>
      <xdr:pic>
        <xdr:nvPicPr>
          <xdr:cNvPr id="12" name="Picture 11">
            <a:extLst>
              <a:ext uri="{FF2B5EF4-FFF2-40B4-BE49-F238E27FC236}">
                <a16:creationId xmlns:a16="http://schemas.microsoft.com/office/drawing/2014/main" id="{9297C0CE-3CC1-D38F-5D6A-564084F417A6}"/>
              </a:ext>
            </a:extLst>
          </xdr:cNvPr>
          <xdr:cNvPicPr preferRelativeResize="0">
            <a:picLocks/>
          </xdr:cNvPicPr>
        </xdr:nvPicPr>
        <xdr:blipFill>
          <a:blip xmlns:r="http://schemas.openxmlformats.org/officeDocument/2006/relationships" r:embed="rId2">
            <a:duotone>
              <a:prstClr val="black"/>
              <a:schemeClr val="accent4">
                <a:tint val="45000"/>
                <a:satMod val="400000"/>
              </a:schemeClr>
            </a:duotone>
          </a:blip>
          <a:stretch>
            <a:fillRect/>
          </a:stretch>
        </xdr:blipFill>
        <xdr:spPr>
          <a:xfrm>
            <a:off x="471714" y="253999"/>
            <a:ext cx="683581" cy="678930"/>
          </a:xfrm>
          <a:prstGeom prst="rect">
            <a:avLst/>
          </a:prstGeom>
          <a:effectLst/>
        </xdr:spPr>
      </xdr:pic>
      <xdr:sp macro="" textlink="">
        <xdr:nvSpPr>
          <xdr:cNvPr id="13" name="TextBox 12">
            <a:extLst>
              <a:ext uri="{FF2B5EF4-FFF2-40B4-BE49-F238E27FC236}">
                <a16:creationId xmlns:a16="http://schemas.microsoft.com/office/drawing/2014/main" id="{668315FC-5922-5F31-28CA-D09D757B97C5}"/>
              </a:ext>
            </a:extLst>
          </xdr:cNvPr>
          <xdr:cNvSpPr txBox="1"/>
        </xdr:nvSpPr>
        <xdr:spPr>
          <a:xfrm>
            <a:off x="432142" y="961313"/>
            <a:ext cx="747486" cy="31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rgbClr val="FFF26B"/>
                </a:solidFill>
              </a:rPr>
              <a:t>MENU</a:t>
            </a:r>
          </a:p>
        </xdr:txBody>
      </xdr:sp>
    </xdr:grpSp>
    <xdr:clientData/>
  </xdr:twoCellAnchor>
  <xdr:twoCellAnchor editAs="absolute">
    <xdr:from>
      <xdr:col>0</xdr:col>
      <xdr:colOff>471223</xdr:colOff>
      <xdr:row>1</xdr:row>
      <xdr:rowOff>14481</xdr:rowOff>
    </xdr:from>
    <xdr:to>
      <xdr:col>0</xdr:col>
      <xdr:colOff>799368</xdr:colOff>
      <xdr:row>2</xdr:row>
      <xdr:rowOff>17406</xdr:rowOff>
    </xdr:to>
    <xdr:sp macro="" textlink="">
      <xdr:nvSpPr>
        <xdr:cNvPr id="9" name="TextBox 8">
          <a:extLst>
            <a:ext uri="{FF2B5EF4-FFF2-40B4-BE49-F238E27FC236}">
              <a16:creationId xmlns:a16="http://schemas.microsoft.com/office/drawing/2014/main" id="{601F25CD-53E9-F58E-0E99-AB0228AB1F12}"/>
            </a:ext>
          </a:extLst>
        </xdr:cNvPr>
        <xdr:cNvSpPr txBox="1"/>
      </xdr:nvSpPr>
      <xdr:spPr>
        <a:xfrm>
          <a:off x="471223" y="1312703"/>
          <a:ext cx="328145" cy="666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i="1">
              <a:solidFill>
                <a:schemeClr val="tx1"/>
              </a:solidFill>
              <a:latin typeface="Times New Roman" panose="02020603050405020304" pitchFamily="18" charset="0"/>
              <a:cs typeface="Times New Roman" panose="02020603050405020304" pitchFamily="18" charset="0"/>
            </a:rPr>
            <a:t>i</a:t>
          </a:r>
          <a:endParaRPr lang="en-US" sz="3600" b="1" i="1">
            <a:solidFill>
              <a:schemeClr val="tx1"/>
            </a:solidFill>
            <a:latin typeface="Times New Roman" panose="02020603050405020304" pitchFamily="18" charset="0"/>
            <a:cs typeface="Times New Roman" panose="02020603050405020304" pitchFamily="18" charset="0"/>
          </a:endParaRPr>
        </a:p>
      </xdr:txBody>
    </xdr:sp>
    <xdr:clientData/>
  </xdr:twoCellAnchor>
  <xdr:twoCellAnchor editAs="oneCell">
    <xdr:from>
      <xdr:col>2</xdr:col>
      <xdr:colOff>79374</xdr:colOff>
      <xdr:row>5</xdr:row>
      <xdr:rowOff>141111</xdr:rowOff>
    </xdr:from>
    <xdr:to>
      <xdr:col>2</xdr:col>
      <xdr:colOff>1820332</xdr:colOff>
      <xdr:row>9</xdr:row>
      <xdr:rowOff>346552</xdr:rowOff>
    </xdr:to>
    <xdr:grpSp>
      <xdr:nvGrpSpPr>
        <xdr:cNvPr id="14" name="Group 13">
          <a:extLst>
            <a:ext uri="{FF2B5EF4-FFF2-40B4-BE49-F238E27FC236}">
              <a16:creationId xmlns:a16="http://schemas.microsoft.com/office/drawing/2014/main" id="{CE07D5E9-7F56-EEFE-1DF1-2A269BF9387E}"/>
            </a:ext>
          </a:extLst>
        </xdr:cNvPr>
        <xdr:cNvGrpSpPr/>
      </xdr:nvGrpSpPr>
      <xdr:grpSpPr>
        <a:xfrm>
          <a:off x="1458231" y="2789968"/>
          <a:ext cx="1740958" cy="1729441"/>
          <a:chOff x="1222375" y="2158999"/>
          <a:chExt cx="1740958" cy="1756834"/>
        </a:xfrm>
      </xdr:grpSpPr>
      <xdr:sp macro="" textlink="">
        <xdr:nvSpPr>
          <xdr:cNvPr id="16" name="Oval 15">
            <a:extLst>
              <a:ext uri="{FF2B5EF4-FFF2-40B4-BE49-F238E27FC236}">
                <a16:creationId xmlns:a16="http://schemas.microsoft.com/office/drawing/2014/main" id="{20A5ED89-88CA-ACC9-FB0F-019986EC5C09}"/>
              </a:ext>
            </a:extLst>
          </xdr:cNvPr>
          <xdr:cNvSpPr/>
        </xdr:nvSpPr>
        <xdr:spPr>
          <a:xfrm>
            <a:off x="1222375" y="2185458"/>
            <a:ext cx="1740958" cy="1730375"/>
          </a:xfrm>
          <a:prstGeom prst="ellipse">
            <a:avLst/>
          </a:prstGeom>
          <a:solidFill>
            <a:schemeClr val="bg1">
              <a:lumMod val="85000"/>
            </a:schemeClr>
          </a:solidFill>
          <a:ln w="76200">
            <a:solidFill>
              <a:srgbClr val="FFF2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extBox 16">
            <a:extLst>
              <a:ext uri="{FF2B5EF4-FFF2-40B4-BE49-F238E27FC236}">
                <a16:creationId xmlns:a16="http://schemas.microsoft.com/office/drawing/2014/main" id="{9AC6F472-5445-EEE4-7961-001777405CA6}"/>
              </a:ext>
            </a:extLst>
          </xdr:cNvPr>
          <xdr:cNvSpPr txBox="1"/>
        </xdr:nvSpPr>
        <xdr:spPr>
          <a:xfrm>
            <a:off x="1767417" y="2158999"/>
            <a:ext cx="594393" cy="1725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500" b="1" i="1">
                <a:latin typeface="Times New Roman" panose="02020603050405020304" pitchFamily="18" charset="0"/>
                <a:cs typeface="Times New Roman" panose="02020603050405020304" pitchFamily="18" charset="0"/>
              </a:rPr>
              <a:t>i</a:t>
            </a:r>
            <a:endParaRPr lang="en-US" sz="4800" b="1" i="1">
              <a:latin typeface="Times New Roman" panose="02020603050405020304" pitchFamily="18" charset="0"/>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FAE9-716C-CA47-9B92-DBC0667EC3DF}">
  <sheetPr codeName="Sheet1"/>
  <dimension ref="A1:W22"/>
  <sheetViews>
    <sheetView showGridLines="0" zoomScale="70" zoomScaleNormal="70" workbookViewId="0">
      <selection activeCell="B9" sqref="B9:O9"/>
    </sheetView>
  </sheetViews>
  <sheetFormatPr baseColWidth="10" defaultRowHeight="21" x14ac:dyDescent="0.25"/>
  <cols>
    <col min="10" max="12" width="10.625" customWidth="1"/>
    <col min="15" max="15" width="18.875" customWidth="1"/>
  </cols>
  <sheetData>
    <row r="1" spans="1:23" s="13" customFormat="1" ht="102" customHeight="1" x14ac:dyDescent="1">
      <c r="A1" s="347" t="s">
        <v>41</v>
      </c>
      <c r="B1" s="348"/>
      <c r="C1" s="348"/>
      <c r="D1" s="348"/>
      <c r="E1" s="348"/>
      <c r="F1" s="348"/>
      <c r="G1" s="348"/>
      <c r="H1" s="348"/>
      <c r="I1" s="348"/>
      <c r="J1" s="348"/>
      <c r="K1" s="348"/>
      <c r="L1" s="348"/>
      <c r="O1" s="346" t="s">
        <v>46</v>
      </c>
      <c r="P1" s="346"/>
      <c r="Q1" s="346"/>
    </row>
    <row r="2" spans="1:23" ht="26" customHeight="1" x14ac:dyDescent="0.25"/>
    <row r="3" spans="1:23" s="31" customFormat="1" ht="46" customHeight="1" x14ac:dyDescent="0.55000000000000004">
      <c r="B3" s="349" t="s">
        <v>42</v>
      </c>
      <c r="C3" s="350"/>
      <c r="D3" s="350"/>
      <c r="E3" s="350"/>
      <c r="F3" s="350"/>
      <c r="G3" s="350"/>
      <c r="H3" s="350"/>
      <c r="I3" s="350"/>
      <c r="J3" s="350"/>
      <c r="K3" s="350"/>
      <c r="L3" s="350"/>
    </row>
    <row r="4" spans="1:23" s="31" customFormat="1" ht="37" customHeight="1" x14ac:dyDescent="0.25">
      <c r="B4" s="32" t="s">
        <v>43</v>
      </c>
      <c r="C4" s="33"/>
      <c r="D4" s="33"/>
      <c r="E4" s="33"/>
      <c r="F4" s="34"/>
      <c r="G4" s="35"/>
      <c r="H4" s="35"/>
      <c r="I4" s="35"/>
      <c r="J4" s="35"/>
      <c r="K4" s="35"/>
      <c r="L4" s="35"/>
    </row>
    <row r="5" spans="1:23" ht="37" customHeight="1" thickBot="1" x14ac:dyDescent="0.3">
      <c r="B5" s="36"/>
      <c r="C5" s="37"/>
      <c r="D5" s="37"/>
      <c r="E5" s="37"/>
      <c r="F5" s="38"/>
      <c r="G5" s="39"/>
      <c r="H5" s="39"/>
      <c r="I5" s="39"/>
      <c r="J5" s="39"/>
      <c r="K5" s="39"/>
      <c r="L5" s="39"/>
    </row>
    <row r="6" spans="1:23" s="285" customFormat="1" ht="109" customHeight="1" thickBot="1" x14ac:dyDescent="0.9">
      <c r="B6" s="351" t="s">
        <v>86</v>
      </c>
      <c r="C6" s="352"/>
      <c r="D6" s="352"/>
      <c r="E6" s="352"/>
      <c r="F6" s="352"/>
      <c r="G6" s="352"/>
      <c r="H6" s="352"/>
      <c r="I6" s="352"/>
      <c r="J6" s="352"/>
      <c r="K6" s="352"/>
      <c r="L6" s="352"/>
      <c r="M6" s="352"/>
      <c r="N6" s="352"/>
      <c r="O6" s="353"/>
      <c r="Q6" s="286"/>
      <c r="R6" s="286"/>
      <c r="S6" s="286"/>
      <c r="T6" s="286"/>
      <c r="U6" s="286"/>
      <c r="V6" s="286"/>
      <c r="W6" s="286"/>
    </row>
    <row r="7" spans="1:23" s="4" customFormat="1" ht="68" customHeight="1" x14ac:dyDescent="0.25">
      <c r="B7" s="354" t="s">
        <v>23</v>
      </c>
      <c r="C7" s="354"/>
      <c r="D7" s="354"/>
      <c r="E7" s="354"/>
      <c r="F7" s="354"/>
      <c r="G7" s="354"/>
      <c r="H7" s="354"/>
      <c r="I7" s="354"/>
      <c r="J7" s="354"/>
      <c r="K7" s="354"/>
      <c r="L7" s="354"/>
      <c r="M7" s="354"/>
      <c r="N7" s="354"/>
      <c r="O7" s="354"/>
      <c r="P7" s="16"/>
      <c r="Q7" s="16"/>
      <c r="R7" s="16"/>
      <c r="S7" s="16"/>
      <c r="T7" s="16"/>
      <c r="U7" s="16"/>
      <c r="V7" s="16"/>
      <c r="W7" s="16"/>
    </row>
    <row r="8" spans="1:23" s="4" customFormat="1" ht="68" customHeight="1" x14ac:dyDescent="0.25">
      <c r="B8" s="344" t="s">
        <v>20</v>
      </c>
      <c r="C8" s="344"/>
      <c r="D8" s="344"/>
      <c r="E8" s="344"/>
      <c r="F8" s="344"/>
      <c r="G8" s="344"/>
      <c r="H8" s="344"/>
      <c r="I8" s="344"/>
      <c r="J8" s="344"/>
      <c r="K8" s="344"/>
      <c r="L8" s="344"/>
      <c r="M8" s="344"/>
      <c r="N8" s="344"/>
      <c r="O8" s="344"/>
      <c r="P8" s="16"/>
      <c r="Q8" s="16"/>
      <c r="R8" s="16"/>
      <c r="S8" s="16"/>
      <c r="T8" s="16"/>
      <c r="U8" s="343"/>
      <c r="V8" s="343"/>
      <c r="W8" s="343"/>
    </row>
    <row r="9" spans="1:23" s="4" customFormat="1" ht="68" customHeight="1" x14ac:dyDescent="0.25">
      <c r="B9" s="344" t="s">
        <v>14</v>
      </c>
      <c r="C9" s="344"/>
      <c r="D9" s="344"/>
      <c r="E9" s="344"/>
      <c r="F9" s="344"/>
      <c r="G9" s="344"/>
      <c r="H9" s="344"/>
      <c r="I9" s="344"/>
      <c r="J9" s="344"/>
      <c r="K9" s="344"/>
      <c r="L9" s="344"/>
      <c r="M9" s="344"/>
      <c r="N9" s="344"/>
      <c r="O9" s="344"/>
      <c r="P9" s="16"/>
      <c r="Q9" s="16"/>
      <c r="R9" s="16"/>
      <c r="S9" s="16"/>
      <c r="T9" s="16"/>
      <c r="U9" s="16"/>
      <c r="V9" s="16"/>
      <c r="W9" s="16"/>
    </row>
    <row r="10" spans="1:23" s="4" customFormat="1" ht="68" customHeight="1" x14ac:dyDescent="0.25">
      <c r="B10" s="345" t="s">
        <v>80</v>
      </c>
      <c r="C10" s="345"/>
      <c r="D10" s="345"/>
      <c r="E10" s="345"/>
      <c r="F10" s="345"/>
      <c r="G10" s="345"/>
      <c r="H10" s="345"/>
      <c r="I10" s="345"/>
      <c r="J10" s="345"/>
      <c r="K10" s="345"/>
      <c r="L10" s="345"/>
      <c r="M10" s="345"/>
      <c r="N10" s="345"/>
      <c r="O10" s="345"/>
      <c r="P10" s="16"/>
      <c r="Q10" s="16"/>
      <c r="R10" s="16"/>
      <c r="S10" s="16"/>
      <c r="T10" s="16"/>
      <c r="U10" s="16"/>
      <c r="V10" s="16"/>
      <c r="W10" s="16"/>
    </row>
    <row r="11" spans="1:23" s="4" customFormat="1" ht="68" customHeight="1" x14ac:dyDescent="0.25">
      <c r="B11" s="344" t="s">
        <v>29</v>
      </c>
      <c r="C11" s="344"/>
      <c r="D11" s="344"/>
      <c r="E11" s="344"/>
      <c r="F11" s="344"/>
      <c r="G11" s="344"/>
      <c r="H11" s="344"/>
      <c r="I11" s="344"/>
      <c r="J11" s="344"/>
      <c r="K11" s="344"/>
      <c r="L11" s="344"/>
      <c r="M11" s="344"/>
      <c r="N11" s="344"/>
      <c r="O11" s="344"/>
      <c r="P11" s="16"/>
      <c r="Q11" s="16"/>
      <c r="R11" s="16"/>
      <c r="S11" s="16"/>
      <c r="T11" s="16"/>
      <c r="U11" s="16"/>
      <c r="V11" s="16"/>
      <c r="W11" s="16"/>
    </row>
    <row r="12" spans="1:23" s="4" customFormat="1" ht="68" customHeight="1" x14ac:dyDescent="0.25">
      <c r="B12" s="345" t="s">
        <v>85</v>
      </c>
      <c r="C12" s="345"/>
      <c r="D12" s="345"/>
      <c r="E12" s="345"/>
      <c r="F12" s="345"/>
      <c r="G12" s="345"/>
      <c r="H12" s="345"/>
      <c r="I12" s="345"/>
      <c r="J12" s="345"/>
      <c r="K12" s="345"/>
      <c r="L12" s="345"/>
      <c r="M12" s="345"/>
      <c r="N12" s="345"/>
      <c r="O12" s="345"/>
      <c r="P12" s="16"/>
      <c r="Q12" s="16"/>
      <c r="R12" s="16"/>
      <c r="S12" s="16"/>
      <c r="T12" s="16"/>
      <c r="U12" s="16"/>
      <c r="V12" s="16"/>
      <c r="W12" s="16"/>
    </row>
    <row r="13" spans="1:23" s="4" customFormat="1" x14ac:dyDescent="0.25">
      <c r="B13" s="16"/>
      <c r="C13" s="16"/>
      <c r="D13" s="16"/>
      <c r="E13" s="16"/>
      <c r="F13" s="16"/>
      <c r="G13" s="16"/>
      <c r="H13" s="16"/>
      <c r="I13" s="16"/>
      <c r="J13" s="16"/>
      <c r="K13" s="16"/>
      <c r="L13" s="16"/>
      <c r="M13" s="16"/>
      <c r="N13" s="16"/>
      <c r="O13" s="16"/>
      <c r="P13" s="16"/>
      <c r="Q13" s="16"/>
      <c r="R13" s="16"/>
      <c r="S13" s="16"/>
      <c r="T13" s="16"/>
      <c r="U13" s="16"/>
      <c r="V13" s="16"/>
      <c r="W13" s="16"/>
    </row>
    <row r="14" spans="1:23" s="4" customFormat="1" x14ac:dyDescent="0.25"/>
    <row r="15" spans="1:23" s="4" customFormat="1" x14ac:dyDescent="0.25"/>
    <row r="16" spans="1:23"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sheetData>
  <sheetProtection algorithmName="SHA-512" hashValue="JcRr4rlUnMMnqfTNrj5Ord4jnUEqgsXXnGXqgQ/xxNAFA6iSzh2gwNYOix5fJD9+M2zCvwDKU66lw2l8y33qoA==" saltValue="NRklbpMIyXDjCfJak1vHUQ==" spinCount="100000" sheet="1" objects="1" scenarios="1"/>
  <mergeCells count="11">
    <mergeCell ref="U8:W8"/>
    <mergeCell ref="B8:O8"/>
    <mergeCell ref="B10:O10"/>
    <mergeCell ref="B12:O12"/>
    <mergeCell ref="O1:Q1"/>
    <mergeCell ref="A1:L1"/>
    <mergeCell ref="B3:L3"/>
    <mergeCell ref="B6:O6"/>
    <mergeCell ref="B9:O9"/>
    <mergeCell ref="B11:O11"/>
    <mergeCell ref="B7:O7"/>
  </mergeCells>
  <hyperlinks>
    <hyperlink ref="B8:L8" location="'Where do I want to be'!A1" display="Figure out how many points I need to get where I want to be" xr:uid="{F4F8D4FA-F391-A543-BA5D-57B9433DE8A0}"/>
    <hyperlink ref="B11:L11" location="'Activity Weightings'!A1" display="See how points are distributed to graded activities in the class" xr:uid="{0F9F0740-9585-E949-AB77-80188BE9F822}"/>
    <hyperlink ref="B9:L9" location="'Remaining Activities'!A1" display="See how many activities and points remain in the semester" xr:uid="{5AEDCB0E-8AD9-CA4D-ADF0-D020C45233A2}"/>
    <hyperlink ref="B7:L7" location="Instructions!A1" display="Get more instructions for editing the data sheet" xr:uid="{50ADDEC2-0A55-5E48-A18C-CC4630B44A21}"/>
    <hyperlink ref="B6:G6" location="'My Settings'!A1" display="First, I need to customize my settings!" xr:uid="{FB6BAAF0-FC95-2A45-965D-B3181B25A432}"/>
    <hyperlink ref="B12:O12" location="About!A1" display="Read about potential benefits of using the Class Point-Grade Tracker" xr:uid="{AF44A55F-7D5F-6C45-A5D4-0EE8E7FE66F8}"/>
    <hyperlink ref="B10:O10" location="'What If'!A1" display="Create &quot;WHAT IF&quot; scenarios for reaching my goal grade" xr:uid="{D244D6B9-3D2F-DB4C-873A-21A9ACDF29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3E06-1E8A-864D-AB1D-8B350A55D5FA}">
  <sheetPr codeName="Sheet7"/>
  <dimension ref="A1:V30"/>
  <sheetViews>
    <sheetView showGridLines="0" zoomScale="70" zoomScaleNormal="70" workbookViewId="0">
      <pane ySplit="4" topLeftCell="A5" activePane="bottomLeft" state="frozen"/>
      <selection activeCell="V7" sqref="V7"/>
      <selection pane="bottomLeft" activeCell="M15" sqref="M15"/>
    </sheetView>
  </sheetViews>
  <sheetFormatPr baseColWidth="10" defaultRowHeight="21" x14ac:dyDescent="0.25"/>
  <cols>
    <col min="1" max="1" width="12.625" customWidth="1"/>
    <col min="2" max="2" width="0.875" customWidth="1"/>
    <col min="3" max="3" width="25.625" customWidth="1"/>
    <col min="4" max="4" width="0.875" customWidth="1"/>
    <col min="5" max="5" width="25.625" customWidth="1"/>
    <col min="6" max="6" width="0.875" customWidth="1"/>
    <col min="7" max="7" width="25.625" customWidth="1"/>
    <col min="8" max="8" width="0.875" customWidth="1"/>
    <col min="9" max="10" width="13.125" customWidth="1"/>
    <col min="11" max="11" width="0.875" customWidth="1"/>
    <col min="12" max="13" width="13.125" customWidth="1"/>
    <col min="14" max="14" width="0.875" customWidth="1"/>
    <col min="15" max="16" width="13.125" customWidth="1"/>
    <col min="17" max="17" width="0.875" customWidth="1"/>
    <col min="18" max="18" width="25.625" customWidth="1"/>
    <col min="20" max="20" width="29.875" customWidth="1"/>
    <col min="21" max="21" width="15.875" customWidth="1"/>
    <col min="23" max="23" width="29.75" customWidth="1"/>
    <col min="24" max="24" width="31.25" customWidth="1"/>
  </cols>
  <sheetData>
    <row r="1" spans="1:22" ht="102" customHeight="1" x14ac:dyDescent="0.7">
      <c r="A1" s="265"/>
      <c r="B1" s="266"/>
      <c r="C1" s="359" t="str">
        <f>IF(ISBLANK(name_of_class), "My Settings For My Class", "My Settings For " &amp;name_of_class )</f>
        <v>My Settings For PSY101</v>
      </c>
      <c r="D1" s="359"/>
      <c r="E1" s="359"/>
      <c r="F1" s="359"/>
      <c r="G1" s="359"/>
      <c r="H1" s="359"/>
      <c r="I1" s="359"/>
      <c r="J1" s="359"/>
      <c r="K1" s="359"/>
      <c r="L1" s="359"/>
      <c r="M1" s="359"/>
      <c r="N1" s="359"/>
      <c r="O1" s="359"/>
      <c r="P1" s="267"/>
      <c r="Q1" s="268"/>
      <c r="R1" s="269"/>
      <c r="S1" s="270"/>
    </row>
    <row r="2" spans="1:22" ht="52" customHeight="1" x14ac:dyDescent="0.25">
      <c r="A2" s="271"/>
      <c r="B2" s="269"/>
      <c r="C2" s="78" t="s">
        <v>57</v>
      </c>
      <c r="D2" s="292"/>
      <c r="E2" s="68" t="s">
        <v>62</v>
      </c>
      <c r="F2" s="292"/>
      <c r="G2" s="120" t="s">
        <v>59</v>
      </c>
      <c r="H2" s="292"/>
      <c r="I2" s="361" t="s">
        <v>58</v>
      </c>
      <c r="J2" s="361"/>
      <c r="K2" s="292"/>
      <c r="L2" s="361" t="s">
        <v>60</v>
      </c>
      <c r="M2" s="361"/>
      <c r="N2" s="292"/>
      <c r="O2" s="362" t="s">
        <v>69</v>
      </c>
      <c r="P2" s="362"/>
      <c r="Q2" s="292"/>
      <c r="R2" s="68" t="s">
        <v>61</v>
      </c>
      <c r="S2" s="292"/>
      <c r="T2" s="62"/>
    </row>
    <row r="3" spans="1:22" ht="13" customHeight="1" x14ac:dyDescent="0.25">
      <c r="A3" s="360"/>
      <c r="B3" s="360"/>
      <c r="C3" s="360"/>
      <c r="D3" s="360"/>
      <c r="E3" s="360"/>
      <c r="F3" s="360"/>
      <c r="G3" s="360"/>
      <c r="H3" s="360"/>
      <c r="I3" s="360"/>
      <c r="J3" s="360"/>
      <c r="K3" s="360"/>
      <c r="L3" s="360"/>
      <c r="M3" s="360"/>
      <c r="N3" s="360"/>
      <c r="O3" s="360"/>
      <c r="P3" s="360"/>
      <c r="Q3" s="360"/>
      <c r="R3" s="269"/>
      <c r="S3" s="270"/>
    </row>
    <row r="4" spans="1:22" ht="21" customHeight="1" x14ac:dyDescent="0.25">
      <c r="C4" s="272"/>
      <c r="D4" s="272"/>
      <c r="E4" s="272"/>
      <c r="F4" s="272"/>
      <c r="G4" s="272"/>
      <c r="H4" s="272"/>
      <c r="I4" s="272"/>
      <c r="J4" s="272"/>
      <c r="K4" s="272"/>
      <c r="L4" s="272"/>
      <c r="M4" s="272"/>
      <c r="N4" s="272"/>
      <c r="O4" s="272"/>
      <c r="P4" s="272"/>
      <c r="Q4" s="272"/>
      <c r="R4" s="272"/>
      <c r="S4" s="273"/>
      <c r="T4" s="272"/>
      <c r="U4" s="272"/>
      <c r="V4" s="272"/>
    </row>
    <row r="5" spans="1:22" ht="29" customHeight="1" x14ac:dyDescent="0.25">
      <c r="C5" s="272"/>
      <c r="D5" s="272"/>
      <c r="E5" s="272"/>
      <c r="F5" s="272"/>
      <c r="G5" s="272"/>
      <c r="H5" s="272"/>
      <c r="I5" s="272"/>
      <c r="J5" s="272"/>
      <c r="K5" s="272"/>
      <c r="L5" s="272"/>
      <c r="M5" s="272"/>
      <c r="N5" s="272"/>
      <c r="O5" s="272"/>
      <c r="P5" s="272"/>
      <c r="Q5" s="272"/>
      <c r="R5" s="272"/>
      <c r="S5" s="273"/>
      <c r="T5" s="272"/>
      <c r="U5" s="272"/>
      <c r="V5" s="272"/>
    </row>
    <row r="6" spans="1:22" ht="194" customHeight="1" x14ac:dyDescent="0.25">
      <c r="C6" s="366" t="s">
        <v>106</v>
      </c>
      <c r="D6" s="366"/>
      <c r="E6" s="366"/>
      <c r="F6" s="366"/>
      <c r="G6" s="366"/>
      <c r="H6" s="366"/>
      <c r="I6" s="366"/>
      <c r="J6" s="366"/>
      <c r="K6" s="366"/>
      <c r="L6" s="366"/>
      <c r="M6" s="366"/>
      <c r="N6" s="366"/>
      <c r="O6" s="366"/>
      <c r="P6" s="366"/>
      <c r="Q6" s="366"/>
      <c r="R6" s="366"/>
      <c r="S6" s="274"/>
      <c r="T6" s="272"/>
      <c r="U6" s="272"/>
      <c r="V6" s="272"/>
    </row>
    <row r="7" spans="1:22" ht="243" customHeight="1" x14ac:dyDescent="0.25">
      <c r="C7" s="366" t="s">
        <v>107</v>
      </c>
      <c r="D7" s="366"/>
      <c r="E7" s="366"/>
      <c r="F7" s="366"/>
      <c r="G7" s="366"/>
      <c r="H7" s="366"/>
      <c r="I7" s="366"/>
      <c r="J7" s="366"/>
      <c r="K7" s="366"/>
      <c r="L7" s="366"/>
      <c r="M7" s="366"/>
      <c r="N7" s="366"/>
      <c r="O7" s="366"/>
      <c r="P7" s="317"/>
      <c r="Q7" s="317"/>
      <c r="R7" s="317"/>
      <c r="S7" s="274"/>
      <c r="T7" s="272"/>
      <c r="U7" s="272"/>
      <c r="V7" s="272"/>
    </row>
    <row r="8" spans="1:22" ht="56" customHeight="1" thickBot="1" x14ac:dyDescent="0.3">
      <c r="S8" s="274"/>
      <c r="T8" s="272"/>
      <c r="U8" s="272"/>
      <c r="V8" s="272"/>
    </row>
    <row r="9" spans="1:22" ht="408" customHeight="1" thickTop="1" thickBot="1" x14ac:dyDescent="0.3">
      <c r="C9" s="363" t="s">
        <v>95</v>
      </c>
      <c r="D9" s="364"/>
      <c r="E9" s="364"/>
      <c r="F9" s="364"/>
      <c r="G9" s="365"/>
      <c r="J9" s="363" t="s">
        <v>97</v>
      </c>
      <c r="K9" s="364"/>
      <c r="L9" s="364"/>
      <c r="M9" s="365"/>
      <c r="P9" s="363" t="s">
        <v>96</v>
      </c>
      <c r="Q9" s="364"/>
      <c r="R9" s="365"/>
      <c r="S9" s="274"/>
      <c r="T9" s="272"/>
      <c r="V9" s="272"/>
    </row>
    <row r="10" spans="1:22" ht="82" customHeight="1" thickTop="1" x14ac:dyDescent="0.25">
      <c r="C10" s="275" t="s">
        <v>68</v>
      </c>
      <c r="D10" s="272"/>
      <c r="E10" s="272"/>
      <c r="F10" s="272"/>
      <c r="G10" s="275" t="s">
        <v>68</v>
      </c>
      <c r="H10" s="272"/>
      <c r="I10" s="272"/>
      <c r="J10" s="275" t="s">
        <v>68</v>
      </c>
      <c r="K10" s="272"/>
      <c r="L10" s="272"/>
      <c r="M10" s="275" t="s">
        <v>68</v>
      </c>
      <c r="N10" s="272"/>
      <c r="O10" s="272"/>
      <c r="P10" s="367" t="s">
        <v>68</v>
      </c>
      <c r="Q10" s="368"/>
      <c r="R10" s="368"/>
      <c r="S10" s="273"/>
      <c r="T10" s="272"/>
      <c r="U10" s="153"/>
      <c r="V10" s="272"/>
    </row>
    <row r="11" spans="1:22" ht="87" customHeight="1" x14ac:dyDescent="0.25">
      <c r="C11" s="276" t="s">
        <v>35</v>
      </c>
      <c r="D11" s="276"/>
      <c r="E11" s="236"/>
      <c r="F11" s="236"/>
      <c r="G11" s="276" t="s">
        <v>36</v>
      </c>
      <c r="H11" s="277"/>
      <c r="I11" s="278"/>
      <c r="J11" s="278" t="s">
        <v>37</v>
      </c>
      <c r="K11" s="277"/>
      <c r="M11" s="276" t="s">
        <v>38</v>
      </c>
      <c r="N11" s="277"/>
      <c r="P11" s="358" t="s">
        <v>30</v>
      </c>
      <c r="Q11" s="358"/>
      <c r="R11" s="358"/>
      <c r="S11" s="274"/>
      <c r="U11" s="153"/>
    </row>
    <row r="12" spans="1:22" ht="17" customHeight="1" x14ac:dyDescent="0.25">
      <c r="C12" s="277"/>
      <c r="D12" s="277"/>
      <c r="E12" s="236"/>
      <c r="F12" s="236"/>
      <c r="G12" s="277"/>
      <c r="H12" s="277"/>
      <c r="I12" s="278"/>
      <c r="J12" s="278"/>
      <c r="K12" s="277"/>
      <c r="L12" s="277"/>
      <c r="M12" s="277"/>
      <c r="N12" s="277"/>
      <c r="O12" s="277"/>
      <c r="P12" s="277"/>
      <c r="S12" s="274"/>
      <c r="U12" s="153"/>
    </row>
    <row r="13" spans="1:22" ht="41" customHeight="1" x14ac:dyDescent="0.25">
      <c r="C13" s="29" t="s">
        <v>25</v>
      </c>
      <c r="E13" s="279" t="s">
        <v>34</v>
      </c>
      <c r="F13" s="279"/>
      <c r="G13" s="30">
        <v>0.9</v>
      </c>
      <c r="H13" s="280"/>
      <c r="J13" s="29" t="s">
        <v>21</v>
      </c>
      <c r="K13" s="280"/>
      <c r="M13" s="289">
        <v>69.5</v>
      </c>
      <c r="N13" s="281"/>
      <c r="P13" s="355" t="s">
        <v>110</v>
      </c>
      <c r="Q13" s="356"/>
      <c r="R13" s="357"/>
      <c r="S13" s="274"/>
    </row>
    <row r="14" spans="1:22" ht="41" customHeight="1" x14ac:dyDescent="0.25">
      <c r="C14" s="29" t="s">
        <v>21</v>
      </c>
      <c r="E14" s="279" t="s">
        <v>34</v>
      </c>
      <c r="F14" s="279"/>
      <c r="G14" s="30">
        <v>0.8</v>
      </c>
      <c r="H14" s="280"/>
      <c r="I14" s="280"/>
      <c r="J14" s="280"/>
      <c r="K14" s="280"/>
      <c r="N14" s="281"/>
      <c r="O14" s="281"/>
      <c r="P14" s="281"/>
      <c r="Q14" s="281"/>
      <c r="R14" s="281"/>
      <c r="S14" s="274"/>
    </row>
    <row r="15" spans="1:22" ht="41" customHeight="1" x14ac:dyDescent="0.25">
      <c r="C15" s="29" t="s">
        <v>26</v>
      </c>
      <c r="E15" s="279" t="s">
        <v>34</v>
      </c>
      <c r="F15" s="279"/>
      <c r="G15" s="30">
        <v>0.7</v>
      </c>
      <c r="H15" s="280"/>
      <c r="I15" s="280"/>
      <c r="J15" s="280"/>
      <c r="K15" s="280"/>
      <c r="N15" s="281"/>
      <c r="O15" s="281"/>
      <c r="P15" s="281"/>
      <c r="Q15" s="281"/>
      <c r="R15" s="281"/>
      <c r="S15" s="274"/>
    </row>
    <row r="16" spans="1:22" ht="41" customHeight="1" x14ac:dyDescent="0.25">
      <c r="C16" s="29" t="s">
        <v>27</v>
      </c>
      <c r="E16" s="279" t="s">
        <v>34</v>
      </c>
      <c r="F16" s="279"/>
      <c r="G16" s="30">
        <v>0.6</v>
      </c>
      <c r="H16" s="280"/>
      <c r="I16" s="280"/>
      <c r="J16" s="280"/>
      <c r="K16" s="280"/>
      <c r="M16" s="276"/>
      <c r="N16" s="281"/>
      <c r="O16" s="281"/>
      <c r="P16" s="281"/>
      <c r="Q16" s="281"/>
      <c r="R16" s="281"/>
      <c r="S16" s="274"/>
    </row>
    <row r="17" spans="1:19" ht="41" customHeight="1" x14ac:dyDescent="0.25">
      <c r="C17" s="29" t="s">
        <v>28</v>
      </c>
      <c r="E17" s="279" t="s">
        <v>34</v>
      </c>
      <c r="F17" s="279"/>
      <c r="G17" s="30">
        <v>0.5</v>
      </c>
      <c r="H17" s="280"/>
      <c r="I17" s="280"/>
      <c r="J17" s="280"/>
      <c r="N17" s="281"/>
      <c r="O17" s="281"/>
      <c r="P17" s="281"/>
      <c r="Q17" s="281"/>
      <c r="R17" s="281"/>
      <c r="S17" s="274"/>
    </row>
    <row r="18" spans="1:19" ht="41" customHeight="1" x14ac:dyDescent="0.25">
      <c r="A18" s="1"/>
      <c r="B18" s="1"/>
      <c r="G18" s="281"/>
      <c r="H18" s="281"/>
      <c r="I18" s="281"/>
      <c r="J18" s="281"/>
      <c r="K18" s="281"/>
      <c r="L18" s="281"/>
      <c r="M18" s="281"/>
      <c r="N18" s="281"/>
      <c r="O18" s="281"/>
      <c r="P18" s="281"/>
      <c r="Q18" s="281"/>
      <c r="R18" s="281"/>
      <c r="S18" s="274"/>
    </row>
    <row r="19" spans="1:19" ht="41" customHeight="1" thickBot="1" x14ac:dyDescent="0.3">
      <c r="A19" s="282"/>
      <c r="B19" s="282"/>
      <c r="C19" s="195"/>
      <c r="D19" s="195"/>
      <c r="E19" s="195"/>
      <c r="F19" s="195"/>
      <c r="G19" s="195"/>
      <c r="H19" s="195"/>
      <c r="I19" s="195"/>
      <c r="J19" s="195"/>
      <c r="K19" s="195"/>
      <c r="L19" s="195"/>
      <c r="M19" s="195"/>
      <c r="N19" s="195"/>
      <c r="O19" s="195"/>
      <c r="P19" s="195"/>
      <c r="Q19" s="195"/>
      <c r="R19" s="195"/>
      <c r="S19" s="283"/>
    </row>
    <row r="20" spans="1:19" ht="41" customHeight="1" x14ac:dyDescent="0.25"/>
    <row r="21" spans="1:19" ht="41" customHeight="1" x14ac:dyDescent="0.25"/>
    <row r="22" spans="1:19" ht="41" customHeight="1" x14ac:dyDescent="0.25"/>
    <row r="23" spans="1:19" ht="41" customHeight="1" x14ac:dyDescent="0.25"/>
    <row r="24" spans="1:19" ht="41" customHeight="1" x14ac:dyDescent="0.25"/>
    <row r="25" spans="1:19" ht="41" customHeight="1" x14ac:dyDescent="0.25"/>
    <row r="26" spans="1:19" ht="41" customHeight="1" x14ac:dyDescent="0.25"/>
    <row r="27" spans="1:19" ht="41" customHeight="1" x14ac:dyDescent="0.25"/>
    <row r="28" spans="1:19" ht="41" customHeight="1" x14ac:dyDescent="0.25"/>
    <row r="29" spans="1:19" ht="41" customHeight="1" x14ac:dyDescent="0.25"/>
    <row r="30" spans="1:19" ht="41" customHeight="1" x14ac:dyDescent="0.25"/>
  </sheetData>
  <sheetProtection algorithmName="SHA-512" hashValue="AdAiyr5MQoE4dvzqKxJEZqbcUP9CcZANlQITd0zYqQjSC7sVz2A2xRtTeBfftCxys/tMZ1eX7wrEzcCoACw3SA==" saltValue="HcryMhsfmEuXIfvwusZgYA==" spinCount="100000" sheet="1" objects="1" scenarios="1"/>
  <mergeCells count="13">
    <mergeCell ref="P13:R13"/>
    <mergeCell ref="P11:R11"/>
    <mergeCell ref="C1:O1"/>
    <mergeCell ref="A3:Q3"/>
    <mergeCell ref="L2:M2"/>
    <mergeCell ref="O2:P2"/>
    <mergeCell ref="I2:J2"/>
    <mergeCell ref="P9:R9"/>
    <mergeCell ref="C6:R6"/>
    <mergeCell ref="P10:R10"/>
    <mergeCell ref="J9:M9"/>
    <mergeCell ref="C9:G9"/>
    <mergeCell ref="C7:O7"/>
  </mergeCells>
  <dataValidations count="1">
    <dataValidation allowBlank="1" showInputMessage="1" showErrorMessage="1" promptTitle="Grade Type and Grade Percents" prompt="In the two columns below, the grades on the left correspond with the percents on the right. The percents reflect the lowest percent that is required to earn the corresponding grade. If your assigned grades are different than those listed below, edit the g" sqref="C11:C12 C14:C17 C13" xr:uid="{2B2A2443-6288-4541-AFD4-61815B9ACDB7}"/>
  </dataValidations>
  <hyperlinks>
    <hyperlink ref="I2" location="'Where Do I Want To Be'!A1" display="Where do I want to be?" xr:uid="{DBC42256-0B46-C044-B2CD-07F2D97747CA}"/>
    <hyperlink ref="L2" location="'Remaining Activities'!A1" display="Remaining Activities" xr:uid="{998BEACF-DD20-9F46-BDF1-62177D7964F4}"/>
    <hyperlink ref="R2" location="'Activity Weightings'!A1" display="Activity Weightings" xr:uid="{277C2F29-2DD7-6349-9450-9773D65BD990}"/>
    <hyperlink ref="E2" location="Instructions!A1" display="Instructions" xr:uid="{BCD61F53-4F88-5549-ADAB-0D3CC7004030}"/>
    <hyperlink ref="O2" location="'What If'!A1" display="WHAT IF" xr:uid="{2986C448-4D9D-EC44-B489-9CC66E820E28}"/>
    <hyperlink ref="G2" location="'Where Am I Data Sheet'!A1" display="Where am I?" xr:uid="{1C200FCC-1C9A-C84B-995C-BAFB26E0F3D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F9A0-F009-A74F-9AFE-839294213876}">
  <sheetPr codeName="Sheet6"/>
  <dimension ref="A1:AI35"/>
  <sheetViews>
    <sheetView showGridLines="0" tabSelected="1" zoomScale="70" zoomScaleNormal="70" workbookViewId="0">
      <pane ySplit="4" topLeftCell="A5" activePane="bottomLeft" state="frozen"/>
      <selection activeCell="V7" sqref="V7"/>
      <selection pane="bottomLeft" activeCell="C6" sqref="C6:O6"/>
    </sheetView>
  </sheetViews>
  <sheetFormatPr baseColWidth="10" defaultRowHeight="24" x14ac:dyDescent="0.3"/>
  <cols>
    <col min="1" max="1" width="12.625" customWidth="1"/>
    <col min="2" max="2" width="0.875" style="126" customWidth="1"/>
    <col min="3" max="3" width="25.625" style="126" customWidth="1"/>
    <col min="4" max="4" width="0.875" style="126" customWidth="1"/>
    <col min="5" max="5" width="25.625" style="126" customWidth="1"/>
    <col min="6" max="6" width="0.875" style="126" customWidth="1"/>
    <col min="7" max="7" width="25.625" style="126" customWidth="1"/>
    <col min="8" max="8" width="0.875" style="126" customWidth="1"/>
    <col min="9" max="9" width="25.625" customWidth="1"/>
    <col min="10" max="10" width="0.875" customWidth="1"/>
    <col min="11" max="11" width="25.625" customWidth="1"/>
    <col min="12" max="12" width="0.875" customWidth="1"/>
    <col min="13" max="13" width="25.625" customWidth="1"/>
    <col min="14" max="14" width="0.875" customWidth="1"/>
    <col min="15" max="15" width="25.625" customWidth="1"/>
    <col min="16" max="16" width="11" customWidth="1"/>
    <col min="17" max="17" width="18.375" customWidth="1"/>
    <col min="18" max="18" width="5.5" customWidth="1"/>
  </cols>
  <sheetData>
    <row r="1" spans="1:35" ht="102" customHeight="1" x14ac:dyDescent="0.7">
      <c r="A1" s="117"/>
      <c r="B1" s="143" t="s">
        <v>64</v>
      </c>
      <c r="C1" s="375" t="s">
        <v>67</v>
      </c>
      <c r="D1" s="375"/>
      <c r="E1" s="375"/>
      <c r="F1" s="375"/>
      <c r="G1" s="375"/>
      <c r="H1" s="375"/>
      <c r="I1" s="375"/>
      <c r="J1" s="375"/>
      <c r="K1" s="375"/>
      <c r="L1" s="375"/>
      <c r="M1" s="375"/>
      <c r="N1" s="375"/>
      <c r="O1" s="375"/>
      <c r="P1" s="375"/>
      <c r="Q1" s="144"/>
      <c r="S1" s="145"/>
    </row>
    <row r="2" spans="1:35" ht="52" customHeight="1" x14ac:dyDescent="0.7">
      <c r="A2" s="117"/>
      <c r="B2" s="146"/>
      <c r="C2" s="68" t="s">
        <v>57</v>
      </c>
      <c r="D2" s="147"/>
      <c r="E2" s="67" t="s">
        <v>62</v>
      </c>
      <c r="F2" s="147"/>
      <c r="G2" s="68" t="s">
        <v>59</v>
      </c>
      <c r="H2" s="147"/>
      <c r="I2" s="120" t="s">
        <v>58</v>
      </c>
      <c r="J2" s="148"/>
      <c r="K2" s="120" t="s">
        <v>60</v>
      </c>
      <c r="L2" s="146"/>
      <c r="M2" s="121" t="s">
        <v>69</v>
      </c>
      <c r="N2" s="146"/>
      <c r="O2" s="68" t="s">
        <v>61</v>
      </c>
      <c r="P2" s="146"/>
      <c r="Q2" s="144"/>
    </row>
    <row r="3" spans="1:35" ht="13" customHeight="1" x14ac:dyDescent="0.3">
      <c r="A3" s="146"/>
      <c r="B3" s="149"/>
      <c r="C3" s="149"/>
      <c r="D3" s="149"/>
      <c r="E3" s="149"/>
      <c r="F3" s="149"/>
      <c r="G3" s="149"/>
      <c r="H3" s="149"/>
      <c r="I3" s="146"/>
      <c r="J3" s="146"/>
      <c r="K3" s="146"/>
      <c r="L3" s="146"/>
      <c r="M3" s="146"/>
      <c r="N3" s="146"/>
      <c r="O3" s="146"/>
      <c r="P3" s="146"/>
      <c r="Q3" s="144"/>
    </row>
    <row r="4" spans="1:35" ht="21" customHeight="1" x14ac:dyDescent="0.25">
      <c r="B4" s="127"/>
      <c r="C4" s="127"/>
      <c r="D4" s="127"/>
      <c r="E4" s="127"/>
      <c r="F4" s="127"/>
      <c r="G4" s="127"/>
      <c r="H4" s="127"/>
      <c r="Q4" s="144"/>
    </row>
    <row r="5" spans="1:35" ht="34" customHeight="1" x14ac:dyDescent="0.3">
      <c r="Q5" s="144"/>
    </row>
    <row r="6" spans="1:35" ht="268" customHeight="1" x14ac:dyDescent="0.3">
      <c r="C6" s="386" t="s">
        <v>111</v>
      </c>
      <c r="D6" s="386"/>
      <c r="E6" s="386"/>
      <c r="F6" s="386"/>
      <c r="G6" s="386"/>
      <c r="H6" s="386"/>
      <c r="I6" s="386"/>
      <c r="J6" s="386"/>
      <c r="K6" s="386"/>
      <c r="L6" s="386"/>
      <c r="M6" s="386"/>
      <c r="N6" s="386"/>
      <c r="O6" s="386"/>
      <c r="Q6" s="144"/>
    </row>
    <row r="7" spans="1:35" ht="25" customHeight="1" thickBot="1" x14ac:dyDescent="0.35">
      <c r="Q7" s="144"/>
    </row>
    <row r="8" spans="1:35" ht="47" customHeight="1" thickBot="1" x14ac:dyDescent="0.35">
      <c r="C8" s="377" t="s">
        <v>89</v>
      </c>
      <c r="D8" s="378"/>
      <c r="E8" s="378"/>
      <c r="F8" s="378"/>
      <c r="G8" s="378"/>
      <c r="H8" s="378"/>
      <c r="I8" s="378"/>
      <c r="J8" s="378"/>
      <c r="K8" s="378"/>
      <c r="L8" s="378"/>
      <c r="M8" s="378"/>
      <c r="N8" s="378"/>
      <c r="O8" s="379"/>
      <c r="Q8" s="144"/>
    </row>
    <row r="9" spans="1:35" ht="24" customHeight="1" thickBot="1" x14ac:dyDescent="0.35">
      <c r="Q9" s="144"/>
    </row>
    <row r="10" spans="1:35" ht="40" customHeight="1" thickTop="1" x14ac:dyDescent="0.25">
      <c r="B10" s="150"/>
      <c r="C10" s="380" t="s">
        <v>66</v>
      </c>
      <c r="D10" s="150"/>
      <c r="E10" s="380" t="s">
        <v>73</v>
      </c>
      <c r="F10" s="150"/>
      <c r="G10" s="380" t="s">
        <v>74</v>
      </c>
      <c r="H10" s="150"/>
      <c r="I10" s="380" t="s">
        <v>90</v>
      </c>
      <c r="J10" s="151"/>
      <c r="K10" s="380" t="s">
        <v>78</v>
      </c>
      <c r="M10" s="380" t="s">
        <v>91</v>
      </c>
      <c r="O10" s="380" t="s">
        <v>92</v>
      </c>
      <c r="P10" s="296"/>
      <c r="Q10" s="144"/>
    </row>
    <row r="11" spans="1:35" ht="40" customHeight="1" x14ac:dyDescent="0.3">
      <c r="C11" s="381"/>
      <c r="E11" s="381"/>
      <c r="G11" s="381"/>
      <c r="I11" s="382"/>
      <c r="J11" s="151"/>
      <c r="K11" s="382"/>
      <c r="M11" s="382"/>
      <c r="O11" s="382"/>
      <c r="Q11" s="144"/>
    </row>
    <row r="12" spans="1:35" ht="40" customHeight="1" x14ac:dyDescent="0.3">
      <c r="C12" s="381"/>
      <c r="E12" s="381"/>
      <c r="G12" s="381"/>
      <c r="I12" s="382"/>
      <c r="J12" s="151"/>
      <c r="K12" s="382"/>
      <c r="M12" s="382"/>
      <c r="O12" s="382"/>
      <c r="Q12" s="144"/>
    </row>
    <row r="13" spans="1:35" ht="40" customHeight="1" x14ac:dyDescent="0.3">
      <c r="C13" s="381"/>
      <c r="E13" s="381"/>
      <c r="G13" s="381"/>
      <c r="I13" s="382"/>
      <c r="J13" s="151"/>
      <c r="K13" s="382"/>
      <c r="M13" s="382"/>
      <c r="O13" s="382"/>
      <c r="Q13" s="144"/>
    </row>
    <row r="14" spans="1:35" ht="79" customHeight="1" thickBot="1" x14ac:dyDescent="0.35">
      <c r="C14" s="381"/>
      <c r="E14" s="381"/>
      <c r="G14" s="381"/>
      <c r="I14" s="382"/>
      <c r="J14" s="151"/>
      <c r="K14" s="382"/>
      <c r="M14" s="382"/>
      <c r="O14" s="382"/>
      <c r="Q14" s="144"/>
    </row>
    <row r="15" spans="1:35" ht="51" customHeight="1" thickBot="1" x14ac:dyDescent="0.35">
      <c r="C15" s="383" t="s">
        <v>93</v>
      </c>
      <c r="D15" s="384"/>
      <c r="E15" s="384"/>
      <c r="F15" s="384"/>
      <c r="G15" s="384"/>
      <c r="H15" s="384"/>
      <c r="I15" s="384"/>
      <c r="J15" s="384"/>
      <c r="K15" s="384"/>
      <c r="L15" s="384"/>
      <c r="M15" s="384"/>
      <c r="N15" s="384"/>
      <c r="O15" s="385"/>
      <c r="Q15" s="144"/>
    </row>
    <row r="16" spans="1:35" ht="14" customHeight="1" thickTop="1" x14ac:dyDescent="0.3">
      <c r="C16" s="370" t="s">
        <v>68</v>
      </c>
      <c r="E16" s="370" t="s">
        <v>68</v>
      </c>
      <c r="G16" s="370" t="s">
        <v>68</v>
      </c>
      <c r="I16" s="370" t="s">
        <v>68</v>
      </c>
      <c r="J16" s="152"/>
      <c r="K16" s="370" t="s">
        <v>68</v>
      </c>
      <c r="M16" s="370" t="s">
        <v>68</v>
      </c>
      <c r="O16" s="370" t="s">
        <v>68</v>
      </c>
      <c r="Q16" s="144"/>
      <c r="AI16" s="369"/>
    </row>
    <row r="17" spans="3:35" ht="45" customHeight="1" x14ac:dyDescent="0.3">
      <c r="C17" s="371"/>
      <c r="E17" s="371"/>
      <c r="G17" s="371"/>
      <c r="I17" s="372"/>
      <c r="J17" s="152"/>
      <c r="K17" s="372"/>
      <c r="M17" s="372"/>
      <c r="O17" s="372"/>
      <c r="Q17" s="144"/>
      <c r="AI17" s="369"/>
    </row>
    <row r="18" spans="3:35" ht="34" customHeight="1" x14ac:dyDescent="0.3">
      <c r="C18" s="371"/>
      <c r="E18" s="371"/>
      <c r="G18" s="371"/>
      <c r="I18" s="372"/>
      <c r="J18" s="152"/>
      <c r="K18" s="372"/>
      <c r="M18" s="372"/>
      <c r="O18" s="372"/>
      <c r="Q18" s="144"/>
      <c r="AI18" s="369"/>
    </row>
    <row r="19" spans="3:35" ht="92" hidden="1" customHeight="1" x14ac:dyDescent="0.3">
      <c r="C19" s="371"/>
      <c r="E19" s="371"/>
      <c r="G19" s="371"/>
      <c r="I19" s="372"/>
      <c r="J19" s="152"/>
      <c r="K19" s="372"/>
      <c r="M19" s="372"/>
      <c r="O19" s="372"/>
      <c r="Q19" s="144"/>
    </row>
    <row r="20" spans="3:35" ht="34" x14ac:dyDescent="0.3">
      <c r="C20" s="376" t="str">
        <f>IF(ISBLANK(name_of_class), "Data Sheet For Points And Graded Activities In This Class", "Data Sheet For Points And Graded Activities In " &amp;name_of_class)</f>
        <v>Data Sheet For Points And Graded Activities In PSY101</v>
      </c>
      <c r="D20" s="376"/>
      <c r="E20" s="376"/>
      <c r="F20" s="376"/>
      <c r="G20" s="376"/>
      <c r="H20" s="376"/>
      <c r="I20" s="376"/>
      <c r="J20" s="376"/>
      <c r="K20" s="376"/>
      <c r="L20" s="376"/>
      <c r="M20" s="376"/>
      <c r="N20" s="376"/>
      <c r="O20" s="376"/>
      <c r="Q20" s="144"/>
    </row>
    <row r="21" spans="3:35" ht="44" x14ac:dyDescent="0.3">
      <c r="C21" s="154" t="s">
        <v>0</v>
      </c>
      <c r="D21" s="155"/>
      <c r="E21" s="154" t="s">
        <v>18</v>
      </c>
      <c r="F21" s="155"/>
      <c r="G21" s="154" t="s">
        <v>15</v>
      </c>
      <c r="H21" s="155"/>
      <c r="I21" s="154" t="s">
        <v>2</v>
      </c>
      <c r="J21" s="156"/>
      <c r="K21" s="154" t="s">
        <v>4</v>
      </c>
      <c r="L21" s="155"/>
      <c r="M21" s="154" t="s">
        <v>19</v>
      </c>
      <c r="N21" s="155"/>
      <c r="O21" s="154" t="s">
        <v>24</v>
      </c>
      <c r="Q21" s="144"/>
    </row>
    <row r="22" spans="3:35" ht="54" customHeight="1" x14ac:dyDescent="0.3">
      <c r="C22" s="157" t="s">
        <v>56</v>
      </c>
      <c r="D22" s="158"/>
      <c r="E22" s="159">
        <v>6</v>
      </c>
      <c r="F22" s="158"/>
      <c r="G22" s="159">
        <v>10</v>
      </c>
      <c r="H22" s="158"/>
      <c r="I22" s="159">
        <v>3</v>
      </c>
      <c r="J22" s="160"/>
      <c r="K22" s="161">
        <v>30</v>
      </c>
      <c r="L22" s="158"/>
      <c r="M22" s="159">
        <v>30</v>
      </c>
      <c r="N22" s="158"/>
      <c r="O22" s="162">
        <v>1</v>
      </c>
      <c r="Q22" s="144"/>
    </row>
    <row r="23" spans="3:35" ht="54" customHeight="1" x14ac:dyDescent="0.3">
      <c r="C23" s="157" t="s">
        <v>52</v>
      </c>
      <c r="D23" s="158"/>
      <c r="E23" s="159">
        <v>32</v>
      </c>
      <c r="F23" s="158"/>
      <c r="G23" s="159">
        <v>1.56</v>
      </c>
      <c r="H23" s="158"/>
      <c r="I23" s="159">
        <v>12</v>
      </c>
      <c r="J23" s="160"/>
      <c r="K23" s="161">
        <v>18.72</v>
      </c>
      <c r="L23" s="158"/>
      <c r="M23" s="159">
        <v>17</v>
      </c>
      <c r="N23" s="158"/>
      <c r="O23" s="162">
        <v>0.91</v>
      </c>
      <c r="Q23" s="144"/>
    </row>
    <row r="24" spans="3:35" ht="54" customHeight="1" thickBot="1" x14ac:dyDescent="0.35">
      <c r="C24" s="157" t="s">
        <v>53</v>
      </c>
      <c r="D24" s="158"/>
      <c r="E24" s="159">
        <v>1</v>
      </c>
      <c r="F24" s="158"/>
      <c r="G24" s="159">
        <v>15</v>
      </c>
      <c r="H24" s="158"/>
      <c r="I24" s="159">
        <v>1</v>
      </c>
      <c r="J24" s="160"/>
      <c r="K24" s="161">
        <v>15</v>
      </c>
      <c r="L24" s="158"/>
      <c r="M24" s="163">
        <v>12</v>
      </c>
      <c r="N24" s="164"/>
      <c r="O24" s="165">
        <v>0.8</v>
      </c>
      <c r="Q24" s="144"/>
    </row>
    <row r="25" spans="3:35" ht="145" customHeight="1" thickTop="1" thickBot="1" x14ac:dyDescent="0.35">
      <c r="C25" s="157" t="s">
        <v>54</v>
      </c>
      <c r="D25" s="158"/>
      <c r="E25" s="159">
        <v>1</v>
      </c>
      <c r="F25" s="158"/>
      <c r="G25" s="159">
        <v>5</v>
      </c>
      <c r="H25" s="158"/>
      <c r="I25" s="159">
        <v>1</v>
      </c>
      <c r="J25" s="160"/>
      <c r="K25" s="161">
        <v>5</v>
      </c>
      <c r="L25" s="166"/>
      <c r="M25" s="167" t="s">
        <v>81</v>
      </c>
      <c r="N25" s="168"/>
      <c r="O25" s="169">
        <v>0.4</v>
      </c>
      <c r="P25" s="170"/>
      <c r="Q25" s="144"/>
    </row>
    <row r="26" spans="3:35" ht="54" customHeight="1" thickTop="1" x14ac:dyDescent="0.3">
      <c r="C26" s="157" t="s">
        <v>44</v>
      </c>
      <c r="D26" s="158"/>
      <c r="E26" s="159">
        <v>6</v>
      </c>
      <c r="F26" s="158"/>
      <c r="G26" s="159">
        <v>100</v>
      </c>
      <c r="H26" s="158"/>
      <c r="I26" s="159">
        <v>2</v>
      </c>
      <c r="J26" s="160"/>
      <c r="K26" s="161">
        <v>200</v>
      </c>
      <c r="L26" s="158"/>
      <c r="M26" s="171">
        <v>185</v>
      </c>
      <c r="N26" s="172"/>
      <c r="O26" s="173">
        <v>0.92500000000000004</v>
      </c>
      <c r="Q26" s="144"/>
    </row>
    <row r="27" spans="3:35" ht="54" customHeight="1" x14ac:dyDescent="0.3">
      <c r="C27" s="157" t="s">
        <v>55</v>
      </c>
      <c r="D27" s="158"/>
      <c r="E27" s="159">
        <v>5</v>
      </c>
      <c r="F27" s="158"/>
      <c r="G27" s="174">
        <v>20</v>
      </c>
      <c r="H27" s="158"/>
      <c r="I27" s="159">
        <v>2</v>
      </c>
      <c r="J27" s="160"/>
      <c r="K27" s="161">
        <v>40</v>
      </c>
      <c r="L27" s="158"/>
      <c r="M27" s="159">
        <v>34</v>
      </c>
      <c r="N27" s="158"/>
      <c r="O27" s="162">
        <v>0.85</v>
      </c>
      <c r="Q27" s="144"/>
    </row>
    <row r="28" spans="3:35" ht="54" customHeight="1" thickBot="1" x14ac:dyDescent="0.35">
      <c r="C28" s="175" t="s">
        <v>51</v>
      </c>
      <c r="D28" s="164"/>
      <c r="E28" s="163">
        <v>26</v>
      </c>
      <c r="F28" s="164"/>
      <c r="G28" s="176">
        <v>5</v>
      </c>
      <c r="H28" s="164"/>
      <c r="I28" s="163">
        <v>8</v>
      </c>
      <c r="J28" s="177"/>
      <c r="K28" s="178">
        <v>40</v>
      </c>
      <c r="L28" s="164"/>
      <c r="M28" s="163">
        <v>35</v>
      </c>
      <c r="N28" s="158"/>
      <c r="O28" s="162">
        <v>0.875</v>
      </c>
      <c r="Q28" s="144"/>
    </row>
    <row r="29" spans="3:35" ht="103" customHeight="1" thickTop="1" thickBot="1" x14ac:dyDescent="0.35">
      <c r="C29" s="179" t="s">
        <v>77</v>
      </c>
      <c r="D29" s="374" t="s">
        <v>94</v>
      </c>
      <c r="E29" s="374"/>
      <c r="F29" s="374"/>
      <c r="G29" s="374"/>
      <c r="H29" s="374"/>
      <c r="I29" s="374"/>
      <c r="J29" s="374"/>
      <c r="K29" s="374"/>
      <c r="L29" s="374"/>
      <c r="M29" s="180">
        <v>10</v>
      </c>
      <c r="N29" s="181"/>
      <c r="O29" s="182"/>
      <c r="Q29" s="144"/>
    </row>
    <row r="30" spans="3:35" ht="54" customHeight="1" x14ac:dyDescent="0.3">
      <c r="C30" s="183"/>
      <c r="D30" s="172"/>
      <c r="E30" s="171"/>
      <c r="F30" s="172"/>
      <c r="G30" s="184"/>
      <c r="H30" s="172"/>
      <c r="I30" s="171"/>
      <c r="J30" s="185"/>
      <c r="K30" s="186"/>
      <c r="L30" s="172"/>
      <c r="M30" s="171"/>
      <c r="N30" s="158"/>
      <c r="O30" s="187"/>
      <c r="Q30" s="144"/>
    </row>
    <row r="31" spans="3:35" ht="54" customHeight="1" x14ac:dyDescent="0.3">
      <c r="C31" s="157"/>
      <c r="D31" s="158"/>
      <c r="E31" s="159"/>
      <c r="F31" s="158"/>
      <c r="G31" s="174"/>
      <c r="H31" s="158"/>
      <c r="I31" s="159"/>
      <c r="J31" s="160"/>
      <c r="K31" s="161"/>
      <c r="L31" s="158"/>
      <c r="M31" s="159"/>
      <c r="N31" s="158"/>
      <c r="O31" s="182"/>
      <c r="Q31" s="144"/>
    </row>
    <row r="32" spans="3:35" ht="54" customHeight="1" x14ac:dyDescent="0.3">
      <c r="C32" s="373" t="s">
        <v>3</v>
      </c>
      <c r="D32" s="373"/>
      <c r="E32" s="373"/>
      <c r="F32" s="373"/>
      <c r="G32" s="373"/>
      <c r="H32" s="373"/>
      <c r="I32" s="373"/>
      <c r="J32" s="188"/>
      <c r="K32" s="189">
        <v>348</v>
      </c>
      <c r="L32" s="190"/>
      <c r="M32" s="191">
        <v>325</v>
      </c>
      <c r="N32" s="192"/>
      <c r="O32" s="193"/>
      <c r="Q32" s="144"/>
    </row>
    <row r="33" spans="1:17" x14ac:dyDescent="0.3">
      <c r="M33" s="194" t="s">
        <v>75</v>
      </c>
      <c r="Q33" s="144"/>
    </row>
    <row r="34" spans="1:17" x14ac:dyDescent="0.3">
      <c r="Q34" s="144"/>
    </row>
    <row r="35" spans="1:17" ht="25" thickBot="1" x14ac:dyDescent="0.35">
      <c r="A35" s="195"/>
      <c r="B35" s="196"/>
      <c r="C35" s="196"/>
      <c r="D35" s="196"/>
      <c r="E35" s="196"/>
      <c r="F35" s="196"/>
      <c r="G35" s="196"/>
      <c r="H35" s="196"/>
      <c r="I35" s="195"/>
      <c r="J35" s="195"/>
      <c r="K35" s="195"/>
      <c r="L35" s="195"/>
      <c r="M35" s="195"/>
      <c r="N35" s="195"/>
      <c r="O35" s="195"/>
      <c r="P35" s="195"/>
      <c r="Q35" s="144"/>
    </row>
  </sheetData>
  <mergeCells count="22">
    <mergeCell ref="C32:I32"/>
    <mergeCell ref="D29:L29"/>
    <mergeCell ref="C1:P1"/>
    <mergeCell ref="M16:M19"/>
    <mergeCell ref="O16:O19"/>
    <mergeCell ref="C20:O20"/>
    <mergeCell ref="C8:O8"/>
    <mergeCell ref="C10:C14"/>
    <mergeCell ref="E10:E14"/>
    <mergeCell ref="G10:G14"/>
    <mergeCell ref="I10:I14"/>
    <mergeCell ref="K10:K14"/>
    <mergeCell ref="M10:M14"/>
    <mergeCell ref="O10:O14"/>
    <mergeCell ref="C15:O15"/>
    <mergeCell ref="C6:O6"/>
    <mergeCell ref="AI16:AI18"/>
    <mergeCell ref="C16:C19"/>
    <mergeCell ref="E16:E19"/>
    <mergeCell ref="G16:G19"/>
    <mergeCell ref="I16:I19"/>
    <mergeCell ref="K16:K19"/>
  </mergeCells>
  <hyperlinks>
    <hyperlink ref="C2" location="'My Settings'!A1" display="My Settings" xr:uid="{1A9D9F39-C77F-7F43-8CD7-19AD0CF71E84}"/>
    <hyperlink ref="G2" location="'Where Am I Data Sheet'!A1" display="Where am I?" xr:uid="{27BF36ED-7C22-9241-B811-D91928126224}"/>
    <hyperlink ref="O2" location="'Activity Weightings'!A1" display="Activity Weightings" xr:uid="{DE95EBFD-0BF4-E94F-AA5D-B1B58FBFCCE6}"/>
    <hyperlink ref="I2" location="'Where Do I Want To Be'!A1" display="Where do I want to be?" xr:uid="{E00F6DB9-A324-A149-B1E3-831ADB9CD270}"/>
    <hyperlink ref="K2" location="'Remaining Activities'!A1" display="Remaining Activities" xr:uid="{9D6B960E-B5EA-2444-AC73-13D448A2808A}"/>
    <hyperlink ref="M2" location="'What If'!A1" display="What If?" xr:uid="{1DEB3E7E-BA60-7143-BE2C-890C8C4101C5}"/>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F0D2-E1BF-0849-9C39-A4F1A126E425}">
  <sheetPr codeName="Sheet2"/>
  <dimension ref="A1:AE49"/>
  <sheetViews>
    <sheetView showGridLines="0" zoomScale="70" zoomScaleNormal="70" workbookViewId="0">
      <pane ySplit="4" topLeftCell="A5" activePane="bottomLeft" state="frozen"/>
      <selection activeCell="V7" sqref="V7"/>
      <selection pane="bottomLeft" activeCell="W14" sqref="W14"/>
    </sheetView>
  </sheetViews>
  <sheetFormatPr baseColWidth="10" defaultColWidth="10.875" defaultRowHeight="21" x14ac:dyDescent="0.25"/>
  <cols>
    <col min="1" max="1" width="12.625" customWidth="1"/>
    <col min="2" max="2" width="0.875" customWidth="1"/>
    <col min="3" max="3" width="25.625" customWidth="1"/>
    <col min="4" max="4" width="0.875" customWidth="1"/>
    <col min="5" max="5" width="25.625" customWidth="1"/>
    <col min="6" max="6" width="0.875" customWidth="1"/>
    <col min="7" max="7" width="25.625" customWidth="1"/>
    <col min="8" max="8" width="0.875" customWidth="1"/>
    <col min="9" max="9" width="25.625" customWidth="1"/>
    <col min="10" max="10" width="0.875" customWidth="1"/>
    <col min="11" max="11" width="25.625" customWidth="1"/>
    <col min="12" max="12" width="0.875" customWidth="1"/>
    <col min="13" max="13" width="25.625" customWidth="1"/>
    <col min="14" max="14" width="0.875" customWidth="1"/>
    <col min="15" max="15" width="25.625" customWidth="1"/>
    <col min="16" max="16" width="0.875" customWidth="1"/>
    <col min="17" max="17" width="3.375" customWidth="1"/>
    <col min="18" max="19" width="21.625" customWidth="1"/>
    <col min="20" max="20" width="8.125" customWidth="1"/>
    <col min="21" max="21" width="6.25" customWidth="1"/>
    <col min="22" max="22" width="23.5" customWidth="1"/>
    <col min="23" max="23" width="17" customWidth="1"/>
    <col min="24" max="24" width="7.5" customWidth="1"/>
  </cols>
  <sheetData>
    <row r="1" spans="1:24" s="44" customFormat="1" ht="102" customHeight="1" x14ac:dyDescent="0.7">
      <c r="A1" s="79"/>
      <c r="B1" s="230"/>
      <c r="C1" s="387" t="str">
        <f>IF(ISBLANK(name_of_class), "Where Am I Currently In This Class?", "Where Am I Currently In " &amp;name_of_class&amp; "?" )</f>
        <v>Where Am I Currently In PSY101?</v>
      </c>
      <c r="D1" s="387"/>
      <c r="E1" s="387"/>
      <c r="F1" s="387"/>
      <c r="G1" s="387"/>
      <c r="H1" s="387"/>
      <c r="I1" s="387"/>
      <c r="J1" s="387"/>
      <c r="K1" s="387"/>
      <c r="L1" s="387"/>
      <c r="M1" s="387"/>
      <c r="N1" s="387"/>
      <c r="O1" s="387"/>
      <c r="P1" s="387"/>
      <c r="Q1" s="387"/>
      <c r="R1" s="387"/>
      <c r="S1" s="387"/>
      <c r="T1" s="388"/>
    </row>
    <row r="2" spans="1:24" ht="52" customHeight="1" x14ac:dyDescent="0.3">
      <c r="A2" s="43"/>
      <c r="B2" s="231"/>
      <c r="C2" s="68" t="s">
        <v>57</v>
      </c>
      <c r="D2" s="293"/>
      <c r="E2" s="68" t="s">
        <v>62</v>
      </c>
      <c r="F2" s="293"/>
      <c r="G2" s="233" t="s">
        <v>59</v>
      </c>
      <c r="H2" s="293"/>
      <c r="I2" s="68" t="s">
        <v>58</v>
      </c>
      <c r="J2" s="293"/>
      <c r="K2" s="68" t="s">
        <v>60</v>
      </c>
      <c r="L2" s="293"/>
      <c r="M2" s="120" t="s">
        <v>69</v>
      </c>
      <c r="N2" s="293"/>
      <c r="O2" s="68" t="s">
        <v>61</v>
      </c>
      <c r="P2" s="232"/>
      <c r="Q2" s="234"/>
      <c r="R2" s="288"/>
      <c r="S2" s="231"/>
      <c r="T2" s="235"/>
    </row>
    <row r="3" spans="1:24" ht="13" customHeight="1" x14ac:dyDescent="0.25">
      <c r="A3" s="231"/>
      <c r="B3" s="231"/>
      <c r="C3" s="231"/>
      <c r="D3" s="231"/>
      <c r="E3" s="231"/>
      <c r="F3" s="231"/>
      <c r="G3" s="231"/>
      <c r="H3" s="231"/>
      <c r="I3" s="231"/>
      <c r="J3" s="231"/>
      <c r="K3" s="231"/>
      <c r="L3" s="231"/>
      <c r="M3" s="231"/>
      <c r="N3" s="231"/>
      <c r="O3" s="231"/>
      <c r="P3" s="231"/>
      <c r="Q3" s="231"/>
      <c r="R3" s="231"/>
      <c r="S3" s="231"/>
      <c r="T3" s="235"/>
    </row>
    <row r="4" spans="1:24" ht="21" customHeight="1" x14ac:dyDescent="0.25">
      <c r="T4" s="83"/>
    </row>
    <row r="5" spans="1:24" ht="20" customHeight="1" x14ac:dyDescent="0.25">
      <c r="D5" s="294"/>
      <c r="E5" s="294"/>
      <c r="F5" s="294"/>
      <c r="G5" s="294"/>
      <c r="H5" s="294"/>
      <c r="I5" s="294"/>
      <c r="J5" s="294"/>
      <c r="K5" s="294"/>
      <c r="L5" s="294"/>
      <c r="M5" s="294"/>
      <c r="N5" s="294"/>
      <c r="O5" s="294"/>
      <c r="P5" s="294"/>
      <c r="Q5" s="294"/>
      <c r="R5" s="294"/>
      <c r="S5" s="294"/>
      <c r="T5" s="84"/>
    </row>
    <row r="6" spans="1:24" ht="27" customHeight="1" x14ac:dyDescent="0.25">
      <c r="C6" s="294"/>
      <c r="D6" s="294"/>
      <c r="E6" s="294"/>
      <c r="F6" s="294"/>
      <c r="G6" s="294"/>
      <c r="H6" s="294"/>
      <c r="I6" s="294"/>
      <c r="J6" s="294"/>
      <c r="K6" s="294"/>
      <c r="L6" s="294"/>
      <c r="M6" s="294"/>
      <c r="N6" s="294"/>
      <c r="O6" s="294"/>
      <c r="P6" s="294"/>
      <c r="Q6" s="294"/>
      <c r="R6" s="294"/>
      <c r="S6" s="294"/>
      <c r="T6" s="84"/>
    </row>
    <row r="7" spans="1:24" s="85" customFormat="1" ht="39" customHeight="1" x14ac:dyDescent="0.25">
      <c r="C7" s="415" t="s">
        <v>100</v>
      </c>
      <c r="D7" s="415"/>
      <c r="E7" s="415"/>
      <c r="F7" s="415"/>
      <c r="G7" s="415"/>
      <c r="H7" s="415"/>
      <c r="I7" s="415"/>
      <c r="J7" s="415"/>
      <c r="K7" s="415"/>
      <c r="L7" s="415"/>
      <c r="M7" s="415"/>
      <c r="N7" s="415"/>
      <c r="O7" s="415"/>
      <c r="P7" s="415"/>
      <c r="Q7" s="415"/>
      <c r="R7" s="316"/>
      <c r="S7" s="316"/>
      <c r="T7" s="86"/>
    </row>
    <row r="8" spans="1:24" s="85" customFormat="1" ht="208" customHeight="1" x14ac:dyDescent="0.25">
      <c r="C8" s="415"/>
      <c r="D8" s="415"/>
      <c r="E8" s="415"/>
      <c r="F8" s="415"/>
      <c r="G8" s="415"/>
      <c r="H8" s="415"/>
      <c r="I8" s="415"/>
      <c r="J8" s="415"/>
      <c r="K8" s="415"/>
      <c r="L8" s="415"/>
      <c r="M8" s="415"/>
      <c r="N8" s="415"/>
      <c r="O8" s="415"/>
      <c r="P8" s="415"/>
      <c r="Q8" s="415"/>
      <c r="R8" s="316"/>
      <c r="S8" s="316"/>
      <c r="T8" s="86"/>
    </row>
    <row r="9" spans="1:24" s="4" customFormat="1" ht="14" customHeight="1" x14ac:dyDescent="0.25">
      <c r="C9"/>
      <c r="D9"/>
      <c r="E9"/>
      <c r="F9"/>
      <c r="G9"/>
      <c r="H9"/>
      <c r="I9"/>
      <c r="J9"/>
      <c r="K9"/>
      <c r="L9"/>
      <c r="M9"/>
      <c r="N9"/>
      <c r="O9"/>
      <c r="P9"/>
      <c r="Q9"/>
      <c r="R9"/>
      <c r="S9"/>
      <c r="T9" s="87"/>
      <c r="V9" s="88"/>
    </row>
    <row r="10" spans="1:24" ht="41" customHeight="1" x14ac:dyDescent="0.25">
      <c r="C10" s="90" t="s">
        <v>39</v>
      </c>
      <c r="D10" s="90"/>
      <c r="E10" s="91"/>
      <c r="F10" s="90"/>
      <c r="G10" s="91"/>
      <c r="H10" s="90"/>
      <c r="I10" s="91"/>
      <c r="J10" s="90"/>
      <c r="K10" s="91"/>
      <c r="L10" s="90"/>
      <c r="M10" s="91"/>
      <c r="N10" s="90"/>
      <c r="O10" s="91"/>
      <c r="P10" s="91"/>
      <c r="R10" s="71"/>
      <c r="S10" s="71"/>
      <c r="T10" s="84"/>
      <c r="V10" s="92"/>
    </row>
    <row r="11" spans="1:24" ht="42" customHeight="1" x14ac:dyDescent="0.25">
      <c r="C11" s="90" t="s">
        <v>87</v>
      </c>
      <c r="D11" s="90"/>
      <c r="E11" s="91"/>
      <c r="F11" s="90"/>
      <c r="G11" s="91"/>
      <c r="H11" s="90"/>
      <c r="I11" s="91"/>
      <c r="J11" s="90"/>
      <c r="K11" s="91"/>
      <c r="L11" s="90"/>
      <c r="M11" s="91"/>
      <c r="N11" s="90"/>
      <c r="O11" s="91"/>
      <c r="P11" s="91"/>
      <c r="R11" s="71"/>
      <c r="S11" s="71"/>
      <c r="T11" s="84"/>
      <c r="V11" s="92"/>
    </row>
    <row r="12" spans="1:24" ht="38" customHeight="1" x14ac:dyDescent="0.25">
      <c r="C12" s="90" t="s">
        <v>40</v>
      </c>
      <c r="D12" s="90"/>
      <c r="E12" s="236"/>
      <c r="F12" s="90"/>
      <c r="G12" s="237"/>
      <c r="H12" s="90"/>
      <c r="I12" s="237"/>
      <c r="J12" s="90"/>
      <c r="K12" s="238"/>
      <c r="L12" s="90"/>
      <c r="M12" s="238"/>
      <c r="N12" s="90"/>
      <c r="O12" s="238"/>
      <c r="P12" s="238"/>
      <c r="R12" s="71"/>
      <c r="S12" s="71"/>
      <c r="T12" s="84"/>
    </row>
    <row r="13" spans="1:24" ht="15" customHeight="1" thickBot="1" x14ac:dyDescent="0.3">
      <c r="C13" s="90"/>
      <c r="D13" s="90"/>
      <c r="E13" s="236"/>
      <c r="F13" s="90"/>
      <c r="G13" s="237"/>
      <c r="H13" s="90"/>
      <c r="I13" s="237"/>
      <c r="J13" s="90"/>
      <c r="K13" s="238"/>
      <c r="L13" s="90"/>
      <c r="M13" s="238"/>
      <c r="N13" s="90"/>
      <c r="O13" s="238"/>
      <c r="P13" s="238"/>
      <c r="R13" s="71"/>
      <c r="S13" s="71"/>
      <c r="T13" s="84"/>
    </row>
    <row r="14" spans="1:24" ht="38" customHeight="1" thickTop="1" thickBot="1" x14ac:dyDescent="0.3">
      <c r="C14" s="408" t="s">
        <v>98</v>
      </c>
      <c r="D14" s="409"/>
      <c r="E14" s="409"/>
      <c r="F14" s="409"/>
      <c r="G14" s="409"/>
      <c r="H14" s="409"/>
      <c r="I14" s="410"/>
      <c r="K14" s="411" t="s">
        <v>99</v>
      </c>
      <c r="L14" s="412"/>
      <c r="M14" s="412"/>
      <c r="N14" s="412"/>
      <c r="O14" s="413"/>
      <c r="T14" s="84"/>
    </row>
    <row r="15" spans="1:24" ht="22" customHeight="1" thickTop="1" thickBot="1" x14ac:dyDescent="0.3">
      <c r="E15" s="5"/>
      <c r="G15" s="5"/>
      <c r="M15" s="5"/>
      <c r="O15" s="5"/>
      <c r="P15" s="5"/>
      <c r="Q15" s="5"/>
      <c r="R15" s="5"/>
      <c r="T15" s="84"/>
      <c r="V15" s="239"/>
    </row>
    <row r="16" spans="1:24" s="1" customFormat="1" ht="52" customHeight="1" x14ac:dyDescent="0.25">
      <c r="C16" s="397" t="str">
        <f>IF(ISBLANK(name_of_class), "Data Sheet For Points And Graded Activities In This Class", "Data Sheet For Points And Graded Activities In " &amp;name_of_class)</f>
        <v>Data Sheet For Points And Graded Activities In PSY101</v>
      </c>
      <c r="D16" s="398"/>
      <c r="E16" s="399"/>
      <c r="F16" s="399"/>
      <c r="G16" s="399"/>
      <c r="H16" s="399"/>
      <c r="I16" s="399"/>
      <c r="J16" s="399"/>
      <c r="K16" s="399"/>
      <c r="L16" s="399"/>
      <c r="M16" s="399"/>
      <c r="N16" s="400"/>
      <c r="O16" s="401"/>
      <c r="P16" s="240"/>
      <c r="Q16"/>
      <c r="R16" s="404" t="s">
        <v>16</v>
      </c>
      <c r="S16" s="405">
        <f>'Activity Weightings'!P22</f>
        <v>960.1</v>
      </c>
      <c r="T16" s="84"/>
      <c r="U16"/>
      <c r="V16"/>
      <c r="W16"/>
      <c r="X16"/>
    </row>
    <row r="17" spans="1:31" s="1" customFormat="1" ht="54" customHeight="1" thickBot="1" x14ac:dyDescent="0.3">
      <c r="C17" s="241" t="s">
        <v>0</v>
      </c>
      <c r="D17" s="242"/>
      <c r="E17" s="243" t="s">
        <v>103</v>
      </c>
      <c r="F17" s="242"/>
      <c r="G17" s="243" t="s">
        <v>104</v>
      </c>
      <c r="H17" s="242"/>
      <c r="I17" s="243" t="s">
        <v>2</v>
      </c>
      <c r="J17" s="242"/>
      <c r="K17" s="243" t="s">
        <v>4</v>
      </c>
      <c r="L17" s="242"/>
      <c r="M17" s="243" t="s">
        <v>19</v>
      </c>
      <c r="N17" s="242"/>
      <c r="O17" s="244" t="s">
        <v>24</v>
      </c>
      <c r="P17" s="245"/>
      <c r="Q17"/>
      <c r="R17" s="404"/>
      <c r="S17" s="405"/>
      <c r="T17" s="84"/>
      <c r="U17"/>
      <c r="X17"/>
    </row>
    <row r="18" spans="1:31" ht="56" customHeight="1" x14ac:dyDescent="0.25">
      <c r="C18" s="324" t="s">
        <v>109</v>
      </c>
      <c r="D18" s="322"/>
      <c r="E18" s="341">
        <v>30</v>
      </c>
      <c r="F18" s="342"/>
      <c r="G18" s="341">
        <v>1.67</v>
      </c>
      <c r="H18" s="342"/>
      <c r="I18" s="341">
        <v>0</v>
      </c>
      <c r="J18" s="246"/>
      <c r="K18" s="302" t="str">
        <f>IF(AND(G18&gt;0,I18&gt;0),G18*I18,"")</f>
        <v/>
      </c>
      <c r="L18" s="246"/>
      <c r="M18" s="315"/>
      <c r="N18" s="246"/>
      <c r="O18" s="248" t="str">
        <f t="shared" ref="O18:O22" si="0">IF(OR(K18="",M18="",K18=0),"",M18/K18)</f>
        <v/>
      </c>
      <c r="P18" s="247"/>
      <c r="Q18" s="1"/>
      <c r="R18" s="1"/>
      <c r="S18" s="1"/>
      <c r="T18" s="84"/>
    </row>
    <row r="19" spans="1:31" ht="54" customHeight="1" x14ac:dyDescent="0.25">
      <c r="C19" s="324" t="s">
        <v>53</v>
      </c>
      <c r="D19" s="325"/>
      <c r="E19" s="326">
        <v>1</v>
      </c>
      <c r="F19" s="325"/>
      <c r="G19" s="326">
        <v>15</v>
      </c>
      <c r="H19" s="325"/>
      <c r="I19" s="326">
        <v>0</v>
      </c>
      <c r="J19" s="246"/>
      <c r="K19" s="303" t="str">
        <f t="shared" ref="K19:K27" si="1">IF(AND(G19&gt;0,I19&gt;0),G19*I19,"")</f>
        <v/>
      </c>
      <c r="L19" s="246"/>
      <c r="M19" s="314"/>
      <c r="N19" s="246"/>
      <c r="O19" s="248" t="str">
        <f t="shared" si="0"/>
        <v/>
      </c>
      <c r="P19" s="249"/>
      <c r="Q19" s="1"/>
      <c r="R19" s="402" t="s">
        <v>17</v>
      </c>
      <c r="S19" s="403"/>
      <c r="T19" s="84"/>
      <c r="Z19" s="390"/>
    </row>
    <row r="20" spans="1:31" ht="54" customHeight="1" x14ac:dyDescent="0.25">
      <c r="C20" s="324" t="s">
        <v>54</v>
      </c>
      <c r="D20" s="325"/>
      <c r="E20" s="339">
        <v>1</v>
      </c>
      <c r="F20" s="340"/>
      <c r="G20" s="339">
        <v>5</v>
      </c>
      <c r="H20" s="340"/>
      <c r="I20" s="339">
        <v>0</v>
      </c>
      <c r="J20" s="246"/>
      <c r="K20" s="303" t="str">
        <f t="shared" si="1"/>
        <v/>
      </c>
      <c r="L20" s="246"/>
      <c r="M20" s="314"/>
      <c r="N20" s="246"/>
      <c r="O20" s="248" t="str">
        <f t="shared" si="0"/>
        <v/>
      </c>
      <c r="P20" s="249"/>
      <c r="T20" s="84"/>
      <c r="Z20" s="390"/>
    </row>
    <row r="21" spans="1:31" ht="54" customHeight="1" x14ac:dyDescent="0.25">
      <c r="C21" s="324" t="s">
        <v>56</v>
      </c>
      <c r="D21" s="325"/>
      <c r="E21" s="337">
        <v>6</v>
      </c>
      <c r="F21" s="338"/>
      <c r="G21" s="337">
        <v>10</v>
      </c>
      <c r="H21" s="338"/>
      <c r="I21" s="337">
        <v>0</v>
      </c>
      <c r="J21" s="246"/>
      <c r="K21" s="303" t="str">
        <f t="shared" si="1"/>
        <v/>
      </c>
      <c r="L21" s="246"/>
      <c r="M21" s="314"/>
      <c r="N21" s="246"/>
      <c r="O21" s="248" t="str">
        <f t="shared" si="0"/>
        <v/>
      </c>
      <c r="P21" s="249"/>
      <c r="T21" s="84"/>
      <c r="Z21" s="390"/>
    </row>
    <row r="22" spans="1:31" ht="54" customHeight="1" x14ac:dyDescent="0.25">
      <c r="C22" s="324" t="s">
        <v>44</v>
      </c>
      <c r="D22" s="325"/>
      <c r="E22" s="326">
        <v>6</v>
      </c>
      <c r="F22" s="325"/>
      <c r="G22" s="326">
        <v>100</v>
      </c>
      <c r="H22" s="325"/>
      <c r="I22" s="326">
        <v>0</v>
      </c>
      <c r="J22" s="246"/>
      <c r="K22" s="303" t="str">
        <f t="shared" si="1"/>
        <v/>
      </c>
      <c r="L22" s="246"/>
      <c r="M22" s="314"/>
      <c r="N22" s="246"/>
      <c r="O22" s="248" t="str">
        <f t="shared" si="0"/>
        <v/>
      </c>
      <c r="P22" s="249"/>
      <c r="T22" s="84"/>
    </row>
    <row r="23" spans="1:31" ht="54" customHeight="1" x14ac:dyDescent="0.25">
      <c r="C23" s="324" t="s">
        <v>55</v>
      </c>
      <c r="D23" s="325"/>
      <c r="E23" s="326">
        <v>5</v>
      </c>
      <c r="F23" s="325"/>
      <c r="G23" s="327">
        <v>20</v>
      </c>
      <c r="H23" s="325"/>
      <c r="I23" s="326">
        <v>0</v>
      </c>
      <c r="J23" s="246"/>
      <c r="K23" s="303" t="str">
        <f t="shared" si="1"/>
        <v/>
      </c>
      <c r="L23" s="246"/>
      <c r="M23" s="314"/>
      <c r="N23" s="246"/>
      <c r="O23" s="248" t="str">
        <f>IF(OR(K23="",M23="",K23=0),"",M23/K23)</f>
        <v/>
      </c>
      <c r="P23" s="249"/>
      <c r="T23" s="84"/>
    </row>
    <row r="24" spans="1:31" ht="54" customHeight="1" x14ac:dyDescent="0.25">
      <c r="C24" s="324" t="s">
        <v>51</v>
      </c>
      <c r="D24" s="325"/>
      <c r="E24" s="326">
        <v>26</v>
      </c>
      <c r="F24" s="325"/>
      <c r="G24" s="327">
        <v>5</v>
      </c>
      <c r="H24" s="325"/>
      <c r="I24" s="326">
        <v>0</v>
      </c>
      <c r="J24" s="246"/>
      <c r="K24" s="303" t="str">
        <f t="shared" si="1"/>
        <v/>
      </c>
      <c r="L24" s="246"/>
      <c r="M24" s="314"/>
      <c r="N24" s="246"/>
      <c r="O24" s="248" t="str">
        <f t="shared" ref="O24:O27" si="2">IF(OR(K24="",M24="",K24=0),"",M24/K24)</f>
        <v/>
      </c>
      <c r="P24" s="249"/>
      <c r="T24" s="84"/>
    </row>
    <row r="25" spans="1:31" ht="54" customHeight="1" thickBot="1" x14ac:dyDescent="0.3">
      <c r="C25" s="324" t="s">
        <v>108</v>
      </c>
      <c r="D25" s="325"/>
      <c r="E25" s="333"/>
      <c r="F25" s="334"/>
      <c r="G25" s="335"/>
      <c r="H25" s="334"/>
      <c r="I25" s="333"/>
      <c r="J25" s="321"/>
      <c r="K25" s="336" t="str">
        <f t="shared" si="1"/>
        <v/>
      </c>
      <c r="L25" s="246"/>
      <c r="M25" s="314"/>
      <c r="N25" s="246"/>
      <c r="O25" s="248" t="str">
        <f t="shared" si="2"/>
        <v/>
      </c>
      <c r="P25" s="249"/>
      <c r="T25" s="84"/>
      <c r="W25" s="5"/>
      <c r="X25" s="5"/>
      <c r="Y25" s="5"/>
      <c r="Z25" s="5"/>
      <c r="AA25" s="5"/>
      <c r="AB25" s="5"/>
      <c r="AC25" s="5"/>
      <c r="AD25" s="5"/>
      <c r="AE25" s="5"/>
    </row>
    <row r="26" spans="1:31" ht="54" customHeight="1" x14ac:dyDescent="0.25">
      <c r="C26" s="324"/>
      <c r="D26" s="325"/>
      <c r="E26" s="323"/>
      <c r="F26" s="322"/>
      <c r="G26" s="323"/>
      <c r="H26" s="322"/>
      <c r="I26" s="323"/>
      <c r="J26" s="332"/>
      <c r="K26" s="303" t="str">
        <f t="shared" si="1"/>
        <v/>
      </c>
      <c r="L26" s="246"/>
      <c r="M26" s="314"/>
      <c r="N26" s="250"/>
      <c r="O26" s="295" t="str">
        <f>IF(OR(J26="",M26="",J26=0),"",M26/J26)</f>
        <v/>
      </c>
      <c r="P26" s="249"/>
      <c r="T26" s="84"/>
    </row>
    <row r="27" spans="1:31" ht="54" customHeight="1" thickBot="1" x14ac:dyDescent="0.3">
      <c r="C27" s="328"/>
      <c r="D27" s="329"/>
      <c r="E27" s="330"/>
      <c r="F27" s="329"/>
      <c r="G27" s="331"/>
      <c r="H27" s="329"/>
      <c r="I27" s="330"/>
      <c r="J27" s="251"/>
      <c r="K27" s="303" t="str">
        <f t="shared" si="1"/>
        <v/>
      </c>
      <c r="L27" s="251"/>
      <c r="M27" s="314"/>
      <c r="N27" s="251"/>
      <c r="O27" s="248" t="str">
        <f t="shared" si="2"/>
        <v/>
      </c>
      <c r="P27" s="249"/>
      <c r="T27" s="84"/>
    </row>
    <row r="28" spans="1:31" ht="77" customHeight="1" thickBot="1" x14ac:dyDescent="0.3">
      <c r="C28" s="391" t="s">
        <v>3</v>
      </c>
      <c r="D28" s="392"/>
      <c r="E28" s="393"/>
      <c r="F28" s="394"/>
      <c r="G28" s="393"/>
      <c r="H28" s="395"/>
      <c r="I28" s="396"/>
      <c r="J28" s="252"/>
      <c r="K28" s="253">
        <f>SUM(K18:K27)</f>
        <v>0</v>
      </c>
      <c r="L28" s="252"/>
      <c r="M28" s="254">
        <f>SUM(M18:M27)</f>
        <v>0</v>
      </c>
      <c r="N28" s="255"/>
      <c r="O28" s="256">
        <f>IF(ISNUMBER(K28),S28,"")</f>
        <v>1</v>
      </c>
      <c r="P28" s="257"/>
      <c r="Q28" s="258"/>
      <c r="R28" s="259" t="s">
        <v>11</v>
      </c>
      <c r="S28" s="260">
        <f>IF(K28&gt;0, M28/K28,1/1)</f>
        <v>1</v>
      </c>
      <c r="T28" s="84"/>
    </row>
    <row r="29" spans="1:31" ht="57" customHeight="1" x14ac:dyDescent="0.25">
      <c r="J29" s="261"/>
      <c r="K29" s="414" t="s">
        <v>101</v>
      </c>
      <c r="L29" s="414"/>
      <c r="M29" s="414"/>
      <c r="N29" s="414"/>
      <c r="O29" s="414"/>
      <c r="T29" s="84"/>
    </row>
    <row r="30" spans="1:31" ht="30" customHeight="1" x14ac:dyDescent="0.25">
      <c r="T30" s="84"/>
    </row>
    <row r="31" spans="1:31" ht="73" customHeight="1" x14ac:dyDescent="0.25">
      <c r="C31" s="406" t="str">
        <f>IF(ISBLANK(name_of_class), "My current grade in this class: " &amp;current_grade, "My current grade in " &amp;name_of_class&amp; " is: " &amp;current_grade)</f>
        <v>My current grade in PSY101 is: A</v>
      </c>
      <c r="D31" s="406"/>
      <c r="E31" s="407"/>
      <c r="F31" s="407"/>
      <c r="G31" s="407"/>
      <c r="H31" s="407"/>
      <c r="I31" s="407"/>
      <c r="J31" s="407"/>
      <c r="K31" s="407"/>
      <c r="L31" s="407"/>
      <c r="M31" s="407"/>
      <c r="N31" s="407"/>
      <c r="O31" s="407"/>
      <c r="P31" s="407"/>
      <c r="Q31" s="407"/>
      <c r="R31" s="407"/>
      <c r="S31" s="407"/>
      <c r="T31" s="84"/>
    </row>
    <row r="32" spans="1:31" ht="45" customHeight="1" thickBot="1" x14ac:dyDescent="0.3">
      <c r="A32" s="113"/>
      <c r="B32" s="113"/>
      <c r="C32" s="113"/>
      <c r="D32" s="113"/>
      <c r="E32" s="113"/>
      <c r="F32" s="113"/>
      <c r="G32" s="113"/>
      <c r="H32" s="113"/>
      <c r="I32" s="113"/>
      <c r="J32" s="113"/>
      <c r="K32" s="113"/>
      <c r="L32" s="113"/>
      <c r="M32" s="113"/>
      <c r="N32" s="113"/>
      <c r="O32" s="113"/>
      <c r="P32" s="113"/>
      <c r="Q32" s="113"/>
      <c r="R32" s="113"/>
      <c r="S32" s="113"/>
      <c r="T32" s="113"/>
      <c r="U32" s="114"/>
    </row>
    <row r="33" spans="3:22" ht="30" customHeight="1" x14ac:dyDescent="0.25">
      <c r="K33" s="115"/>
      <c r="O33" s="262"/>
      <c r="P33" s="262"/>
    </row>
    <row r="34" spans="3:22" ht="29" customHeight="1" x14ac:dyDescent="0.25">
      <c r="K34" s="115"/>
      <c r="O34" s="262"/>
      <c r="P34" s="262"/>
    </row>
    <row r="35" spans="3:22" ht="48" customHeight="1" x14ac:dyDescent="0.25">
      <c r="P35" s="262"/>
    </row>
    <row r="36" spans="3:22" x14ac:dyDescent="0.25">
      <c r="V36" s="1"/>
    </row>
    <row r="37" spans="3:22" x14ac:dyDescent="0.25">
      <c r="V37" s="1"/>
    </row>
    <row r="39" spans="3:22" x14ac:dyDescent="0.25">
      <c r="C39" s="389"/>
      <c r="D39" s="389"/>
      <c r="E39" s="389"/>
      <c r="F39" s="389"/>
      <c r="G39" s="389"/>
      <c r="H39" s="389"/>
      <c r="I39" s="389"/>
      <c r="J39" s="389"/>
      <c r="K39" s="389"/>
      <c r="L39" s="389"/>
      <c r="M39" s="389"/>
      <c r="N39" s="263"/>
    </row>
    <row r="47" spans="3:22" ht="20" customHeight="1" x14ac:dyDescent="0.25"/>
    <row r="48" spans="3:22" ht="24" customHeight="1" x14ac:dyDescent="0.25"/>
    <row r="49" spans="15:16" ht="121" customHeight="1" x14ac:dyDescent="0.25">
      <c r="O49" s="264"/>
      <c r="P49" s="264"/>
    </row>
  </sheetData>
  <sheetProtection algorithmName="SHA-512" hashValue="ibADwFZsddNswUDSRO6cYfHWG6h7OvpnjtgPGjNHnAVUnpjCw+yoTL38cVhb9ZqJmuImaFlacruj4Rtw2PUrxA==" saltValue="woRYvjhJiWIXJpyZrVndtA==" spinCount="100000" sheet="1" objects="1" scenarios="1"/>
  <mergeCells count="13">
    <mergeCell ref="C1:T1"/>
    <mergeCell ref="C39:M39"/>
    <mergeCell ref="Z19:Z21"/>
    <mergeCell ref="C28:I28"/>
    <mergeCell ref="C16:O16"/>
    <mergeCell ref="R19:S19"/>
    <mergeCell ref="R16:R17"/>
    <mergeCell ref="S16:S17"/>
    <mergeCell ref="C31:S31"/>
    <mergeCell ref="C14:I14"/>
    <mergeCell ref="K14:O14"/>
    <mergeCell ref="K29:O29"/>
    <mergeCell ref="C7:Q8"/>
  </mergeCells>
  <conditionalFormatting sqref="C31:S31">
    <cfRule type="expression" dxfId="5" priority="2">
      <formula>"$J$22&lt;'My Settings'!$K$9"</formula>
    </cfRule>
  </conditionalFormatting>
  <dataValidations count="1">
    <dataValidation type="decimal" operator="lessThanOrEqual" allowBlank="1" showInputMessage="1" showErrorMessage="1" errorTitle="Error" error="You must enter a must value that is equal to or less than the corresponding value listed in the &quot;Current Number of Points Possible&quot; column." sqref="M18:M27" xr:uid="{CCCA6E8B-E48C-DD4D-997C-42BB9F090ECA}">
      <formula1>K18</formula1>
    </dataValidation>
  </dataValidations>
  <hyperlinks>
    <hyperlink ref="C2" location="'My Settings'!A1" display="My Settings" xr:uid="{D0FB1201-FEE9-2D49-B788-578633B5AA8A}"/>
    <hyperlink ref="I2" location="'Where Do I Want To Be'!A1" display="Where do I want to be?" xr:uid="{3B4B1ED0-7EEC-5F4B-88B1-B8C96CAFCD01}"/>
    <hyperlink ref="K2" location="'Remaining Activities'!A1" display="Remaining Activities" xr:uid="{BCA2BA4A-689E-4942-B9BC-CF2C15FAAE32}"/>
    <hyperlink ref="O2" location="'Activity Weightings'!A1" display="Activity Weightings" xr:uid="{8465664E-33DE-414E-B2BD-772E6F22DC47}"/>
    <hyperlink ref="E2" location="Instructions!A1" display="Instructions" xr:uid="{19BFC47C-C73A-2743-BD72-427AB022BF78}"/>
    <hyperlink ref="M2" location="'What If'!A1" display="WHAT IF" xr:uid="{C7B1D0B2-A2CA-AB43-A9D0-32BFE17EFA4C}"/>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0" stopIfTrue="1" operator="lessThan" id="{D5A0B8A5-D1E2-E047-9DC9-EA4B77433C3D}">
            <xm:f>'My Settings'!$M$13/100</xm:f>
            <x14:dxf>
              <font>
                <b/>
                <i val="0"/>
                <color theme="0"/>
              </font>
              <fill>
                <patternFill>
                  <bgColor rgb="FFFF0000"/>
                </patternFill>
              </fill>
              <border>
                <left style="dashed">
                  <color theme="1"/>
                </left>
                <right style="dashed">
                  <color theme="1"/>
                </right>
                <top style="dashed">
                  <color theme="1"/>
                </top>
                <bottom style="dashed">
                  <color theme="1"/>
                </bottom>
                <vertical/>
                <horizontal/>
              </border>
            </x14:dxf>
          </x14:cfRule>
          <xm:sqref>O18:O27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4ECCD-40F8-E64E-A3FC-FE426505B926}">
  <sheetPr codeName="Sheet3"/>
  <dimension ref="A1:W31"/>
  <sheetViews>
    <sheetView showGridLines="0" zoomScale="70" zoomScaleNormal="70" workbookViewId="0">
      <pane ySplit="4" topLeftCell="A5" activePane="bottomLeft" state="frozen"/>
      <selection activeCell="V7" sqref="V7"/>
      <selection pane="bottomLeft" activeCell="V7" sqref="V7"/>
    </sheetView>
  </sheetViews>
  <sheetFormatPr baseColWidth="10" defaultColWidth="10.875" defaultRowHeight="21" x14ac:dyDescent="0.25"/>
  <cols>
    <col min="1" max="1" width="12.625" customWidth="1"/>
    <col min="2" max="2" width="0.875" customWidth="1"/>
    <col min="3" max="3" width="25.625" customWidth="1"/>
    <col min="4" max="4" width="0.875" customWidth="1"/>
    <col min="5" max="5" width="25.625" customWidth="1"/>
    <col min="6" max="6" width="0.875" customWidth="1"/>
    <col min="7" max="7" width="25.625" customWidth="1"/>
    <col min="8" max="8" width="0.875" customWidth="1"/>
    <col min="9" max="9" width="25.625" customWidth="1"/>
    <col min="10" max="10" width="0.875" customWidth="1"/>
    <col min="11" max="11" width="25.625" customWidth="1"/>
    <col min="12" max="12" width="0.875" customWidth="1"/>
    <col min="13" max="13" width="25.625" customWidth="1"/>
    <col min="14" max="14" width="0.875" customWidth="1"/>
    <col min="15" max="15" width="3.625" customWidth="1"/>
    <col min="16" max="16" width="22.625" customWidth="1"/>
    <col min="17" max="17" width="3.625" customWidth="1"/>
    <col min="18" max="18" width="4.125" customWidth="1"/>
    <col min="19" max="19" width="10.875" customWidth="1"/>
    <col min="20" max="20" width="21.375" customWidth="1"/>
    <col min="21" max="21" width="24.125" customWidth="1"/>
    <col min="22" max="22" width="8.75" customWidth="1"/>
    <col min="23" max="23" width="19.125" customWidth="1"/>
    <col min="24" max="24" width="12" customWidth="1"/>
    <col min="25" max="25" width="12.625" customWidth="1"/>
  </cols>
  <sheetData>
    <row r="1" spans="1:23" s="44" customFormat="1" ht="102" customHeight="1" x14ac:dyDescent="0.7">
      <c r="A1" s="79"/>
      <c r="B1" s="197"/>
      <c r="C1" s="416" t="str">
        <f>IF(ISBLANK(name_of_class), "Where do I want to be in this class at the end of the semester?", "Where do I want to be in " &amp;name_of_class&amp; " at the end of the semester?" )</f>
        <v>Where do I want to be in PSY101 at the end of the semester?</v>
      </c>
      <c r="D1" s="416"/>
      <c r="E1" s="416"/>
      <c r="F1" s="416"/>
      <c r="G1" s="416"/>
      <c r="H1" s="416"/>
      <c r="I1" s="416"/>
      <c r="J1" s="416"/>
      <c r="K1" s="416"/>
      <c r="L1" s="416"/>
      <c r="M1" s="416"/>
      <c r="N1" s="416"/>
      <c r="O1" s="416"/>
      <c r="P1" s="416"/>
      <c r="Q1" s="416"/>
      <c r="R1" s="416"/>
      <c r="S1" s="198"/>
      <c r="T1" s="199"/>
      <c r="U1" s="199"/>
      <c r="V1" s="199"/>
      <c r="W1" s="199"/>
    </row>
    <row r="2" spans="1:23" s="208" customFormat="1" ht="52" customHeight="1" x14ac:dyDescent="0.7">
      <c r="A2" s="200"/>
      <c r="B2" s="201"/>
      <c r="C2" s="68" t="s">
        <v>57</v>
      </c>
      <c r="D2" s="201"/>
      <c r="E2" s="68" t="s">
        <v>62</v>
      </c>
      <c r="F2" s="290"/>
      <c r="G2" s="202" t="s">
        <v>59</v>
      </c>
      <c r="H2" s="201"/>
      <c r="I2" s="203" t="s">
        <v>58</v>
      </c>
      <c r="J2" s="201"/>
      <c r="K2" s="68" t="s">
        <v>60</v>
      </c>
      <c r="L2" s="201"/>
      <c r="M2" s="121" t="s">
        <v>69</v>
      </c>
      <c r="N2" s="204"/>
      <c r="O2" s="361" t="s">
        <v>61</v>
      </c>
      <c r="P2" s="361"/>
      <c r="Q2" s="205"/>
      <c r="R2" s="206"/>
      <c r="S2" s="207"/>
    </row>
    <row r="3" spans="1:23" ht="13" customHeight="1" x14ac:dyDescent="0.25">
      <c r="A3" s="209"/>
      <c r="B3" s="209"/>
      <c r="C3" s="209"/>
      <c r="D3" s="209"/>
      <c r="E3" s="209"/>
      <c r="F3" s="209"/>
      <c r="G3" s="209"/>
      <c r="H3" s="209"/>
      <c r="I3" s="209"/>
      <c r="J3" s="209"/>
      <c r="K3" s="209"/>
      <c r="L3" s="209"/>
      <c r="M3" s="209"/>
      <c r="N3" s="209"/>
      <c r="O3" s="209"/>
      <c r="P3" s="209"/>
      <c r="Q3" s="209"/>
      <c r="R3" s="210"/>
    </row>
    <row r="4" spans="1:23" ht="21" customHeight="1" x14ac:dyDescent="0.25">
      <c r="A4" s="211"/>
      <c r="B4" s="211"/>
      <c r="C4" s="211"/>
      <c r="D4" s="211"/>
      <c r="E4" s="211"/>
      <c r="F4" s="211"/>
      <c r="G4" s="211"/>
      <c r="H4" s="211"/>
      <c r="I4" s="211"/>
      <c r="J4" s="211"/>
      <c r="K4" s="211"/>
      <c r="L4" s="211"/>
      <c r="M4" s="211"/>
      <c r="N4" s="211"/>
      <c r="O4" s="211"/>
      <c r="P4" s="211"/>
      <c r="Q4" s="211"/>
      <c r="R4" s="212"/>
    </row>
    <row r="5" spans="1:23" ht="14" customHeight="1" x14ac:dyDescent="0.25">
      <c r="A5" s="211"/>
      <c r="B5" s="211"/>
      <c r="C5" s="211"/>
      <c r="D5" s="211"/>
      <c r="E5" s="211"/>
      <c r="F5" s="211"/>
      <c r="G5" s="211"/>
      <c r="H5" s="211"/>
      <c r="I5" s="211"/>
      <c r="J5" s="211"/>
      <c r="K5" s="211"/>
      <c r="L5" s="211"/>
      <c r="M5" s="211"/>
      <c r="N5" s="211"/>
      <c r="O5" s="211"/>
      <c r="P5" s="211"/>
      <c r="Q5" s="211"/>
      <c r="R5" s="212"/>
    </row>
    <row r="6" spans="1:23" ht="176" customHeight="1" x14ac:dyDescent="0.25">
      <c r="A6" s="211"/>
      <c r="B6" s="211"/>
      <c r="C6" s="434" t="s">
        <v>83</v>
      </c>
      <c r="D6" s="434"/>
      <c r="E6" s="434"/>
      <c r="F6" s="434"/>
      <c r="G6" s="434"/>
      <c r="H6" s="434"/>
      <c r="I6" s="434"/>
      <c r="J6" s="434"/>
      <c r="K6" s="434"/>
      <c r="L6" s="434"/>
      <c r="M6" s="434"/>
      <c r="N6" s="317"/>
      <c r="O6" s="317"/>
      <c r="P6" s="317"/>
      <c r="Q6" s="317"/>
      <c r="R6" s="212"/>
    </row>
    <row r="7" spans="1:23" ht="29" customHeight="1" x14ac:dyDescent="0.25">
      <c r="A7" s="211"/>
      <c r="B7" s="211"/>
      <c r="R7" s="212"/>
    </row>
    <row r="8" spans="1:23" ht="17" customHeight="1" thickBot="1" x14ac:dyDescent="0.3">
      <c r="R8" s="84"/>
    </row>
    <row r="9" spans="1:23" ht="46" customHeight="1" x14ac:dyDescent="0.25">
      <c r="C9" s="418" t="s">
        <v>10</v>
      </c>
      <c r="D9" s="419"/>
      <c r="E9" s="419"/>
      <c r="F9" s="213"/>
      <c r="M9" s="422" t="s">
        <v>31</v>
      </c>
      <c r="N9" s="85"/>
      <c r="O9" s="85"/>
      <c r="P9" s="428" t="s">
        <v>32</v>
      </c>
      <c r="Q9" s="429"/>
      <c r="R9" s="84"/>
    </row>
    <row r="10" spans="1:23" ht="33" customHeight="1" thickBot="1" x14ac:dyDescent="0.3">
      <c r="C10" s="214" t="s">
        <v>6</v>
      </c>
      <c r="D10" s="215"/>
      <c r="E10" s="216" t="s">
        <v>13</v>
      </c>
      <c r="M10" s="423"/>
      <c r="N10" s="85"/>
      <c r="O10" s="85"/>
      <c r="P10" s="430"/>
      <c r="Q10" s="431"/>
      <c r="R10" s="84"/>
    </row>
    <row r="11" spans="1:23" ht="54" customHeight="1" thickBot="1" x14ac:dyDescent="0.3">
      <c r="C11" s="217" t="str">
        <f>goal_grade</f>
        <v>B</v>
      </c>
      <c r="D11" s="218"/>
      <c r="E11" s="219" t="str">
        <f>IF('Where Am I Data Sheet'!S28&gt;='My Settings'!G13,'My Settings'!C13,   IF('Where Am I Data Sheet'!S28&gt;='My Settings'!G14,'My Settings'!C14,   IF('Where Am I Data Sheet'!S28&gt;='My Settings'!G15,'My Settings'!C15,  IF('Where Am I Data Sheet'!S28&gt;='My Settings'!G16,'My Settings'!C16, 'My Settings'!C17 ))))</f>
        <v>A</v>
      </c>
      <c r="M11" s="423"/>
      <c r="N11" s="85"/>
      <c r="O11" s="85"/>
      <c r="P11" s="430"/>
      <c r="Q11" s="431"/>
      <c r="R11" s="84"/>
    </row>
    <row r="12" spans="1:23" ht="42" customHeight="1" thickBot="1" x14ac:dyDescent="0.35">
      <c r="C12" s="420">
        <f>IF(C11='My Settings'!C13, 'My Settings'!G13,IF(C11='My Settings'!C14,'My Settings'!G14,IF(C11='My Settings'!C15,'My Settings'!G15,IF(C11='My Settings'!C16,'My Settings'!G16,IF(C11='My Settings'!C17,'My Settings'!G17)))))</f>
        <v>0.8</v>
      </c>
      <c r="D12" s="220"/>
      <c r="E12" s="221" t="s">
        <v>12</v>
      </c>
      <c r="M12" s="424"/>
      <c r="N12" s="85"/>
      <c r="O12" s="85"/>
      <c r="P12" s="430"/>
      <c r="Q12" s="431"/>
      <c r="R12" s="84"/>
    </row>
    <row r="13" spans="1:23" ht="45" customHeight="1" thickBot="1" x14ac:dyDescent="0.3">
      <c r="C13" s="421"/>
      <c r="D13" s="222"/>
      <c r="E13" s="223">
        <f>'Where Am I Data Sheet'!M28</f>
        <v>0</v>
      </c>
      <c r="M13" s="224">
        <f>'Where Do I Want To Be'!P13-'Where Do I Want To Be'!E13</f>
        <v>768.08</v>
      </c>
      <c r="P13" s="432">
        <f xml:space="preserve"> IF(C12="Oh, Dear!","",C12*'Activity Weightings'!P22)</f>
        <v>768.08</v>
      </c>
      <c r="Q13" s="433"/>
      <c r="R13" s="84"/>
    </row>
    <row r="14" spans="1:23" ht="21" customHeight="1" x14ac:dyDescent="0.25">
      <c r="I14" s="225"/>
      <c r="K14" s="225"/>
      <c r="N14" s="6"/>
      <c r="O14" s="6"/>
      <c r="P14" s="6"/>
      <c r="Q14" s="6"/>
      <c r="R14" s="84"/>
    </row>
    <row r="15" spans="1:23" ht="21" customHeight="1" x14ac:dyDescent="0.25">
      <c r="C15" s="427" t="s">
        <v>33</v>
      </c>
      <c r="D15" s="427"/>
      <c r="E15" s="427"/>
      <c r="F15" s="427"/>
      <c r="G15" s="427"/>
      <c r="H15" s="427"/>
      <c r="I15" s="427"/>
      <c r="J15" s="427"/>
      <c r="K15" s="427"/>
      <c r="L15" s="427"/>
      <c r="M15" s="427"/>
      <c r="N15" s="426">
        <f>M13/'Remaining Activities'!G22</f>
        <v>0.8</v>
      </c>
      <c r="O15" s="426"/>
      <c r="P15" s="426"/>
      <c r="Q15" s="426"/>
      <c r="R15" s="84"/>
    </row>
    <row r="16" spans="1:23" ht="21" customHeight="1" x14ac:dyDescent="0.25">
      <c r="C16" s="427"/>
      <c r="D16" s="427"/>
      <c r="E16" s="427"/>
      <c r="F16" s="427"/>
      <c r="G16" s="427"/>
      <c r="H16" s="427"/>
      <c r="I16" s="427"/>
      <c r="J16" s="427"/>
      <c r="K16" s="427"/>
      <c r="L16" s="427"/>
      <c r="M16" s="427"/>
      <c r="N16" s="426"/>
      <c r="O16" s="426"/>
      <c r="P16" s="426"/>
      <c r="Q16" s="426"/>
      <c r="R16" s="84"/>
    </row>
    <row r="17" spans="1:23" ht="21" customHeight="1" x14ac:dyDescent="0.25">
      <c r="A17" s="1"/>
      <c r="B17" s="1"/>
      <c r="C17" s="427"/>
      <c r="D17" s="427"/>
      <c r="E17" s="427"/>
      <c r="F17" s="427"/>
      <c r="G17" s="427"/>
      <c r="H17" s="427"/>
      <c r="I17" s="427"/>
      <c r="J17" s="427"/>
      <c r="K17" s="427"/>
      <c r="L17" s="427"/>
      <c r="M17" s="427"/>
      <c r="N17" s="426"/>
      <c r="O17" s="426"/>
      <c r="P17" s="426"/>
      <c r="Q17" s="426"/>
      <c r="R17" s="84"/>
    </row>
    <row r="18" spans="1:23" ht="21" customHeight="1" x14ac:dyDescent="0.25">
      <c r="C18" s="427"/>
      <c r="D18" s="427"/>
      <c r="E18" s="427"/>
      <c r="F18" s="427"/>
      <c r="G18" s="427"/>
      <c r="H18" s="427"/>
      <c r="I18" s="427"/>
      <c r="J18" s="427"/>
      <c r="K18" s="427"/>
      <c r="L18" s="427"/>
      <c r="M18" s="427"/>
      <c r="N18" s="426"/>
      <c r="O18" s="426"/>
      <c r="P18" s="426"/>
      <c r="Q18" s="426"/>
      <c r="R18" s="84"/>
    </row>
    <row r="19" spans="1:23" ht="21" customHeight="1" x14ac:dyDescent="0.25">
      <c r="C19" s="427"/>
      <c r="D19" s="427"/>
      <c r="E19" s="427"/>
      <c r="F19" s="427"/>
      <c r="G19" s="427"/>
      <c r="H19" s="427"/>
      <c r="I19" s="427"/>
      <c r="J19" s="427"/>
      <c r="K19" s="427"/>
      <c r="L19" s="427"/>
      <c r="M19" s="427"/>
      <c r="N19" s="426"/>
      <c r="O19" s="426"/>
      <c r="P19" s="426"/>
      <c r="Q19" s="426"/>
      <c r="R19" s="84"/>
    </row>
    <row r="20" spans="1:23" ht="21" customHeight="1" x14ac:dyDescent="0.25">
      <c r="C20" s="427"/>
      <c r="D20" s="427"/>
      <c r="E20" s="427"/>
      <c r="F20" s="427"/>
      <c r="G20" s="427"/>
      <c r="H20" s="427"/>
      <c r="I20" s="427"/>
      <c r="J20" s="427"/>
      <c r="K20" s="427"/>
      <c r="L20" s="427"/>
      <c r="M20" s="427"/>
      <c r="N20" s="426"/>
      <c r="O20" s="426"/>
      <c r="P20" s="426"/>
      <c r="Q20" s="426"/>
      <c r="R20" s="84"/>
    </row>
    <row r="21" spans="1:23" ht="21" customHeight="1" x14ac:dyDescent="0.25">
      <c r="I21" s="226"/>
      <c r="K21" s="226"/>
      <c r="M21" s="226"/>
      <c r="N21" s="226"/>
      <c r="O21" s="226"/>
      <c r="P21" s="226"/>
      <c r="Q21" s="226"/>
      <c r="R21" s="84"/>
    </row>
    <row r="22" spans="1:23" ht="97" customHeight="1" x14ac:dyDescent="0.35">
      <c r="C22" s="425" t="str">
        <f>"Currently, I have earned " &amp;E13&amp; " points. I need to earn " &amp;ROUND(M13,0)&amp; " more before the end of the term, in order to reach my goal grade of " &amp;C11&amp; ". There are " &amp;ROUND(points_remaining,0)&amp; " total possible points that can still be earned this semester."</f>
        <v>Currently, I have earned 0 points. I need to earn 768 more before the end of the term, in order to reach my goal grade of B. There are 960 total possible points that can still be earned this semester.</v>
      </c>
      <c r="D22" s="425"/>
      <c r="E22" s="425"/>
      <c r="F22" s="425"/>
      <c r="G22" s="425"/>
      <c r="H22" s="425"/>
      <c r="I22" s="425"/>
      <c r="J22" s="425"/>
      <c r="K22" s="425"/>
      <c r="L22" s="425"/>
      <c r="M22" s="425"/>
      <c r="N22" s="425"/>
      <c r="O22" s="425"/>
      <c r="P22" s="425"/>
      <c r="Q22" s="425"/>
      <c r="R22" s="84"/>
      <c r="W22" s="227"/>
    </row>
    <row r="23" spans="1:23" x14ac:dyDescent="0.25">
      <c r="R23" s="84"/>
    </row>
    <row r="24" spans="1:23" ht="22" thickBot="1" x14ac:dyDescent="0.3">
      <c r="A24" s="113"/>
      <c r="B24" s="113"/>
      <c r="C24" s="113"/>
      <c r="D24" s="113"/>
      <c r="E24" s="113"/>
      <c r="F24" s="113"/>
      <c r="G24" s="113"/>
      <c r="H24" s="113"/>
      <c r="I24" s="113"/>
      <c r="J24" s="113"/>
      <c r="L24" s="113"/>
      <c r="N24" s="113"/>
      <c r="O24" s="113"/>
      <c r="P24" s="113"/>
      <c r="Q24" s="113"/>
      <c r="R24" s="228"/>
    </row>
    <row r="25" spans="1:23" x14ac:dyDescent="0.25">
      <c r="K25" s="22"/>
      <c r="M25" s="22"/>
      <c r="R25" s="22"/>
    </row>
    <row r="28" spans="1:23" ht="62" x14ac:dyDescent="0.25">
      <c r="E28" s="417"/>
      <c r="F28" s="417"/>
      <c r="G28" s="417"/>
      <c r="H28" s="417"/>
      <c r="I28" s="417"/>
      <c r="J28" s="417"/>
      <c r="K28" s="417"/>
      <c r="L28" s="417"/>
      <c r="M28" s="417"/>
      <c r="N28" s="417"/>
      <c r="O28" s="417"/>
      <c r="P28" s="417"/>
      <c r="Q28" s="417"/>
      <c r="R28" s="417"/>
      <c r="S28" s="417"/>
      <c r="T28" s="417"/>
    </row>
    <row r="31" spans="1:23" x14ac:dyDescent="0.25">
      <c r="G31" s="229"/>
    </row>
  </sheetData>
  <sheetProtection algorithmName="SHA-512" hashValue="9Whi5zdHSXM4PY6T6zYYKqAFl6XdIRdCUT8wI6hQCwB0XLIlitsSfORh81Z2DL7nIPh0drKe8gbvRo4KEb9UJg==" saltValue="gQJysX8g/igP4YUrRTmsOA==" spinCount="100000" sheet="1" objects="1" scenarios="1"/>
  <mergeCells count="12">
    <mergeCell ref="C1:R1"/>
    <mergeCell ref="E28:T28"/>
    <mergeCell ref="C9:E9"/>
    <mergeCell ref="C12:C13"/>
    <mergeCell ref="M9:M12"/>
    <mergeCell ref="C22:Q22"/>
    <mergeCell ref="N15:Q20"/>
    <mergeCell ref="C15:M20"/>
    <mergeCell ref="P9:Q12"/>
    <mergeCell ref="P13:Q13"/>
    <mergeCell ref="O2:P2"/>
    <mergeCell ref="C6:M6"/>
  </mergeCells>
  <hyperlinks>
    <hyperlink ref="C2" location="'My Settings'!A1" display="My Settings" xr:uid="{60E31265-FBE1-544A-BEC3-FFA0FA9409AB}"/>
    <hyperlink ref="K2" location="'Remaining Activities'!A1" display="Remaining Activities" xr:uid="{D2995CB0-E032-B544-9A9D-C83A47C3E1EA}"/>
    <hyperlink ref="G2" location="'Where Am I Data Sheet'!A1" display="Where am I?" xr:uid="{EE755413-D0F1-3F40-BBE2-84BD2E03F82E}"/>
    <hyperlink ref="O2" location="'Activity Weightings'!A1" display="Activity Weightings" xr:uid="{A7A6A387-AEDD-FE43-97ED-F494E5457561}"/>
    <hyperlink ref="E2" location="Instructions!A1" display="Instructions" xr:uid="{24BDCCA6-95FD-D140-A603-D0F8428A636B}"/>
    <hyperlink ref="M2" location="'What If'!A1" display="WHAT IF" xr:uid="{0B780355-ECC9-E344-BE80-DF4781F78512}"/>
  </hyperlinks>
  <pageMargins left="0.7" right="0.7" top="0.75" bottom="0.75" header="0.3" footer="0.3"/>
  <pageSetup orientation="portrait" r:id="rId1"/>
  <ignoredErrors>
    <ignoredError sqref="C11:C1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ABB0-D506-7F4E-92C8-1359AC612657}">
  <sheetPr codeName="Sheet4"/>
  <dimension ref="A1:U41"/>
  <sheetViews>
    <sheetView showGridLines="0" zoomScale="70" zoomScaleNormal="70" workbookViewId="0">
      <pane ySplit="4" topLeftCell="A5" activePane="bottomLeft" state="frozen"/>
      <selection activeCell="V7" sqref="V7"/>
      <selection pane="bottomLeft" activeCell="T11" sqref="T11"/>
    </sheetView>
  </sheetViews>
  <sheetFormatPr baseColWidth="10" defaultColWidth="10.875" defaultRowHeight="21" x14ac:dyDescent="0.25"/>
  <cols>
    <col min="1" max="1" width="12.625" customWidth="1"/>
    <col min="2" max="2" width="0.875" customWidth="1"/>
    <col min="3" max="3" width="25.625" customWidth="1"/>
    <col min="4" max="4" width="0.875" customWidth="1"/>
    <col min="5" max="5" width="25.625" customWidth="1"/>
    <col min="6" max="6" width="0.875" customWidth="1"/>
    <col min="7" max="7" width="25.625" customWidth="1"/>
    <col min="8" max="8" width="0.875" customWidth="1"/>
    <col min="9" max="10" width="13.125" customWidth="1"/>
    <col min="11" max="11" width="0.875" customWidth="1"/>
    <col min="12" max="12" width="25.625" customWidth="1"/>
    <col min="13" max="13" width="0.875" customWidth="1"/>
    <col min="14" max="14" width="25.625" customWidth="1"/>
    <col min="15" max="15" width="0.875" customWidth="1"/>
    <col min="16" max="16" width="25.625" customWidth="1"/>
    <col min="17" max="17" width="12" customWidth="1"/>
    <col min="18" max="18" width="12.625" customWidth="1"/>
  </cols>
  <sheetData>
    <row r="1" spans="1:21" s="44" customFormat="1" ht="102" customHeight="1" x14ac:dyDescent="0.7">
      <c r="A1" s="54"/>
      <c r="B1" s="23"/>
      <c r="C1" s="435" t="str">
        <f>IF(ISBLANK(name_of_class), "How many activities and points remain in the semester?", "How many activities and points remain in " &amp;name_of_class&amp; " this semester?" )</f>
        <v>How many activities and points remain in PSY101 this semester?</v>
      </c>
      <c r="D1" s="435"/>
      <c r="E1" s="435"/>
      <c r="F1" s="435"/>
      <c r="G1" s="435"/>
      <c r="H1" s="435"/>
      <c r="I1" s="435"/>
      <c r="J1" s="435"/>
      <c r="K1" s="435"/>
      <c r="L1" s="435"/>
      <c r="M1" s="435"/>
      <c r="N1" s="435"/>
      <c r="O1" s="435"/>
      <c r="P1" s="435"/>
      <c r="Q1" s="24"/>
      <c r="R1" s="60"/>
    </row>
    <row r="2" spans="1:21" s="46" customFormat="1" ht="52" customHeight="1" x14ac:dyDescent="0.7">
      <c r="A2" s="43"/>
      <c r="B2" s="55"/>
      <c r="C2" s="45" t="s">
        <v>57</v>
      </c>
      <c r="D2" s="56"/>
      <c r="E2" s="45" t="s">
        <v>62</v>
      </c>
      <c r="F2" s="56"/>
      <c r="G2" s="45" t="s">
        <v>59</v>
      </c>
      <c r="H2" s="56"/>
      <c r="I2" s="445" t="s">
        <v>58</v>
      </c>
      <c r="J2" s="445"/>
      <c r="K2" s="56"/>
      <c r="L2" s="78" t="s">
        <v>60</v>
      </c>
      <c r="M2" s="55"/>
      <c r="N2" s="72" t="s">
        <v>69</v>
      </c>
      <c r="O2" s="57"/>
      <c r="P2" s="45" t="s">
        <v>61</v>
      </c>
      <c r="Q2" s="58"/>
      <c r="R2" s="61"/>
    </row>
    <row r="3" spans="1:21" ht="13" customHeight="1" x14ac:dyDescent="0.25">
      <c r="A3" s="55"/>
      <c r="B3" s="55"/>
      <c r="C3" s="55"/>
      <c r="D3" s="55"/>
      <c r="E3" s="55"/>
      <c r="F3" s="55"/>
      <c r="G3" s="55"/>
      <c r="H3" s="55"/>
      <c r="I3" s="55"/>
      <c r="J3" s="55"/>
      <c r="K3" s="55"/>
      <c r="L3" s="55"/>
      <c r="M3" s="55"/>
      <c r="N3" s="55"/>
      <c r="O3" s="55"/>
      <c r="P3" s="55"/>
      <c r="Q3" s="55"/>
      <c r="R3" s="62"/>
    </row>
    <row r="4" spans="1:21" ht="21" customHeight="1" x14ac:dyDescent="0.25">
      <c r="R4" s="62"/>
    </row>
    <row r="5" spans="1:21" ht="21" customHeight="1" x14ac:dyDescent="0.25">
      <c r="R5" s="62"/>
    </row>
    <row r="6" spans="1:21" ht="187" customHeight="1" x14ac:dyDescent="0.25">
      <c r="A6" s="5"/>
      <c r="B6" s="5"/>
      <c r="C6" s="446" t="s">
        <v>63</v>
      </c>
      <c r="D6" s="446"/>
      <c r="E6" s="446"/>
      <c r="F6" s="446"/>
      <c r="G6" s="446"/>
      <c r="H6" s="446"/>
      <c r="I6" s="446"/>
      <c r="J6" s="446"/>
      <c r="K6" s="446"/>
      <c r="L6" s="446"/>
      <c r="M6" s="446"/>
      <c r="N6" s="446"/>
      <c r="O6" s="318"/>
      <c r="P6" s="318"/>
      <c r="R6" s="62"/>
    </row>
    <row r="7" spans="1:21" ht="33" customHeight="1" x14ac:dyDescent="0.25">
      <c r="A7" s="5"/>
      <c r="B7" s="5"/>
      <c r="C7" s="5"/>
      <c r="D7" s="5"/>
      <c r="E7" s="5"/>
      <c r="F7" s="5"/>
      <c r="R7" s="62"/>
    </row>
    <row r="8" spans="1:21" ht="66" customHeight="1" x14ac:dyDescent="0.35">
      <c r="C8" s="436" t="s">
        <v>50</v>
      </c>
      <c r="D8" s="436"/>
      <c r="E8" s="436"/>
      <c r="F8" s="436"/>
      <c r="G8" s="436"/>
      <c r="J8" s="438" t="s">
        <v>47</v>
      </c>
      <c r="K8" s="438"/>
      <c r="L8" s="438"/>
      <c r="M8" s="438"/>
      <c r="N8" s="438"/>
      <c r="O8" s="438"/>
      <c r="P8" s="438"/>
      <c r="R8" s="62"/>
    </row>
    <row r="9" spans="1:21" s="1" customFormat="1" ht="14" customHeight="1" x14ac:dyDescent="0.25">
      <c r="K9" s="10"/>
      <c r="L9" s="440"/>
      <c r="M9" s="440"/>
      <c r="R9" s="63"/>
    </row>
    <row r="10" spans="1:21" s="1" customFormat="1" ht="75" customHeight="1" x14ac:dyDescent="0.25">
      <c r="C10" s="441" t="s">
        <v>8</v>
      </c>
      <c r="D10" s="442"/>
      <c r="E10" s="442"/>
      <c r="F10" s="442"/>
      <c r="G10" s="442"/>
      <c r="Q10" s="42"/>
      <c r="R10" s="64"/>
      <c r="S10" s="42"/>
      <c r="T10" s="42"/>
      <c r="U10" s="42"/>
    </row>
    <row r="11" spans="1:21" ht="98" customHeight="1" x14ac:dyDescent="0.25">
      <c r="C11" s="21" t="s">
        <v>0</v>
      </c>
      <c r="E11" s="12" t="s">
        <v>9</v>
      </c>
      <c r="G11" s="11" t="s">
        <v>22</v>
      </c>
      <c r="Q11" s="42"/>
      <c r="R11" s="64"/>
      <c r="S11" s="42"/>
      <c r="T11" s="42"/>
      <c r="U11" s="42"/>
    </row>
    <row r="12" spans="1:21" ht="75" customHeight="1" x14ac:dyDescent="0.25">
      <c r="C12" s="50" t="str">
        <f>IF('Where Am I Data Sheet'!C18="","",'Where Am I Data Sheet'!C18)</f>
        <v>Attendance (based on Days x 1.67 points)</v>
      </c>
      <c r="E12" s="17">
        <f>IF('Where Am I Data Sheet'!E18="","",'Where Am I Data Sheet'!E18-'Where Am I Data Sheet'!I18)</f>
        <v>30</v>
      </c>
      <c r="G12" s="17">
        <f>IF(E12="","",E12*'Where Am I Data Sheet'!G18)</f>
        <v>50.099999999999994</v>
      </c>
      <c r="R12" s="62"/>
    </row>
    <row r="13" spans="1:21" ht="75" customHeight="1" x14ac:dyDescent="0.25">
      <c r="C13" s="51" t="str">
        <f>IF('Where Am I Data Sheet'!C19="","",'Where Am I Data Sheet'!C19)</f>
        <v>Syllabus/Calendar quiz</v>
      </c>
      <c r="E13" s="17">
        <f>IF('Where Am I Data Sheet'!E19="","",'Where Am I Data Sheet'!E19-'Where Am I Data Sheet'!I19)</f>
        <v>1</v>
      </c>
      <c r="G13" s="17">
        <f>IF(E13="","",E13*'Where Am I Data Sheet'!G19)</f>
        <v>15</v>
      </c>
      <c r="R13" s="62"/>
    </row>
    <row r="14" spans="1:21" ht="75" customHeight="1" x14ac:dyDescent="0.25">
      <c r="C14" s="51" t="str">
        <f>IF('Where Am I Data Sheet'!C20="","",'Where Am I Data Sheet'!C20)</f>
        <v>Respond. Prac Quiz</v>
      </c>
      <c r="E14" s="17">
        <f>IF('Where Am I Data Sheet'!E20="","",'Where Am I Data Sheet'!E20-'Where Am I Data Sheet'!I20)</f>
        <v>1</v>
      </c>
      <c r="F14" s="19"/>
      <c r="G14" s="17">
        <f>IF(E14="","",E14*'Where Am I Data Sheet'!G20)</f>
        <v>5</v>
      </c>
      <c r="R14" s="62"/>
    </row>
    <row r="15" spans="1:21" ht="75" customHeight="1" x14ac:dyDescent="0.25">
      <c r="C15" s="51" t="str">
        <f>IF('Where Am I Data Sheet'!C21="","",'Where Am I Data Sheet'!C21)</f>
        <v>Keeping Track of Points</v>
      </c>
      <c r="E15" s="17">
        <f>IF('Where Am I Data Sheet'!E21="","",'Where Am I Data Sheet'!E21-'Where Am I Data Sheet'!I21)</f>
        <v>6</v>
      </c>
      <c r="F15" s="19"/>
      <c r="G15" s="17">
        <f>IF(E15="","",E15*'Where Am I Data Sheet'!G21)</f>
        <v>60</v>
      </c>
      <c r="R15" s="62"/>
    </row>
    <row r="16" spans="1:21" ht="75" customHeight="1" x14ac:dyDescent="0.25">
      <c r="C16" s="51" t="str">
        <f>IF('Where Am I Data Sheet'!C22="","",'Where Am I Data Sheet'!C22)</f>
        <v>Exams</v>
      </c>
      <c r="E16" s="17">
        <f>IF('Where Am I Data Sheet'!E22="","",'Where Am I Data Sheet'!E22-'Where Am I Data Sheet'!I22)</f>
        <v>6</v>
      </c>
      <c r="F16" s="19"/>
      <c r="G16" s="17">
        <f>IF(E16="","",E16*'Where Am I Data Sheet'!G22)</f>
        <v>600</v>
      </c>
      <c r="R16" s="62"/>
    </row>
    <row r="17" spans="1:18" ht="75" customHeight="1" x14ac:dyDescent="0.25">
      <c r="C17" s="51" t="str">
        <f>IF('Where Am I Data Sheet'!C23="","",'Where Am I Data Sheet'!C23)</f>
        <v>REC</v>
      </c>
      <c r="E17" s="17">
        <f>IF('Where Am I Data Sheet'!E23="","",'Where Am I Data Sheet'!E23-'Where Am I Data Sheet'!I23)</f>
        <v>5</v>
      </c>
      <c r="F17" s="19"/>
      <c r="G17" s="18">
        <f>IF(E17="","",E17*'Where Am I Data Sheet'!G23)</f>
        <v>100</v>
      </c>
      <c r="R17" s="62"/>
    </row>
    <row r="18" spans="1:18" ht="75" customHeight="1" x14ac:dyDescent="0.25">
      <c r="C18" s="52" t="str">
        <f>IF('Where Am I Data Sheet'!C24="","",'Where Am I Data Sheet'!C24)</f>
        <v>Learning Curve</v>
      </c>
      <c r="E18" s="17">
        <f>IF('Where Am I Data Sheet'!E24="","",'Where Am I Data Sheet'!E24-'Where Am I Data Sheet'!I24)</f>
        <v>26</v>
      </c>
      <c r="F18" s="19"/>
      <c r="G18" s="17">
        <f>IF(E18="","",E18*'Where Am I Data Sheet'!G24)</f>
        <v>130</v>
      </c>
      <c r="R18" s="62"/>
    </row>
    <row r="19" spans="1:18" ht="75" customHeight="1" x14ac:dyDescent="0.25">
      <c r="C19" s="51" t="str">
        <f>IF('Where Am I Data Sheet'!C25="","",'Where Am I Data Sheet'!C25)</f>
        <v>Pers. Dev. And Instr. Points</v>
      </c>
      <c r="E19" s="17" t="str">
        <f>IF('Where Am I Data Sheet'!E25="","",'Where Am I Data Sheet'!E25-'Where Am I Data Sheet'!I25)</f>
        <v/>
      </c>
      <c r="F19" s="19"/>
      <c r="G19" s="17" t="str">
        <f>IF(E19="","",E19*'Where Am I Data Sheet'!G25)</f>
        <v/>
      </c>
      <c r="R19" s="62"/>
    </row>
    <row r="20" spans="1:18" ht="75" customHeight="1" x14ac:dyDescent="0.25">
      <c r="C20" s="52" t="str">
        <f>IF('Where Am I Data Sheet'!C26="","",'Where Am I Data Sheet'!C26)</f>
        <v/>
      </c>
      <c r="E20" s="17" t="str">
        <f>IF('Where Am I Data Sheet'!E26="","",'Where Am I Data Sheet'!E26-'Where Am I Data Sheet'!I26)</f>
        <v/>
      </c>
      <c r="F20" s="19"/>
      <c r="G20" s="17" t="str">
        <f>IF(E20="","",E20*'Where Am I Data Sheet'!G26)</f>
        <v/>
      </c>
      <c r="R20" s="62"/>
    </row>
    <row r="21" spans="1:18" ht="75" customHeight="1" x14ac:dyDescent="0.25">
      <c r="B21" s="15"/>
      <c r="C21" s="53" t="str">
        <f>IF('Where Am I Data Sheet'!C27="","",'Where Am I Data Sheet'!C27)</f>
        <v/>
      </c>
      <c r="E21" s="25" t="str">
        <f>IF('Where Am I Data Sheet'!E27="","",'Where Am I Data Sheet'!E27-'Where Am I Data Sheet'!I27)</f>
        <v/>
      </c>
      <c r="F21" s="19"/>
      <c r="G21" s="25" t="str">
        <f>IF(E21="","",E21*'Where Am I Data Sheet'!G27)</f>
        <v/>
      </c>
      <c r="R21" s="62"/>
    </row>
    <row r="22" spans="1:18" ht="75" customHeight="1" x14ac:dyDescent="0.25">
      <c r="A22" s="14"/>
      <c r="B22" s="14"/>
      <c r="C22" s="443" t="s">
        <v>48</v>
      </c>
      <c r="D22" s="444"/>
      <c r="E22" s="444"/>
      <c r="F22" s="49"/>
      <c r="G22" s="48">
        <f>SUM(G11:G21)</f>
        <v>960.1</v>
      </c>
      <c r="R22" s="62"/>
    </row>
    <row r="23" spans="1:18" ht="21" customHeight="1" x14ac:dyDescent="0.25">
      <c r="A23" s="14"/>
      <c r="B23" s="14"/>
      <c r="C23" s="6"/>
      <c r="D23" s="6"/>
      <c r="E23" s="26"/>
      <c r="G23" s="47"/>
      <c r="L23" s="7"/>
      <c r="R23" s="62"/>
    </row>
    <row r="24" spans="1:18" ht="45" customHeight="1" x14ac:dyDescent="0.25">
      <c r="A24" s="2"/>
      <c r="B24" s="2"/>
      <c r="C24" s="439">
        <f>IF(ISNUMBER('Where Do I Want To Be'!M13),'Where Do I Want To Be'!M13,"")</f>
        <v>768.08</v>
      </c>
      <c r="D24" s="437" t="str">
        <f>IF(ISBLANK(name_of_class), "Number of additional points I need in order to reach " &amp;ROUND(goal_points,0)&amp; " and earn my end-of-semester goal grade of " &amp;goal_grade, "Number of additional points I need in order to reach " &amp;ROUND(goal_points,0)&amp; " and earn my end-of-semester goal grade of " &amp;goal_grade&amp; " in " &amp;name_of_class)</f>
        <v>Number of additional points I need in order to reach 768 and earn my end-of-semester goal grade of B in PSY101</v>
      </c>
      <c r="E24" s="437"/>
      <c r="F24" s="437"/>
      <c r="G24" s="437"/>
      <c r="H24" s="41"/>
      <c r="I24" s="41"/>
      <c r="J24" s="41"/>
      <c r="K24" s="41"/>
      <c r="L24" s="41"/>
      <c r="R24" s="62"/>
    </row>
    <row r="25" spans="1:18" ht="30" customHeight="1" x14ac:dyDescent="0.25">
      <c r="A25" s="2"/>
      <c r="B25" s="2"/>
      <c r="C25" s="439"/>
      <c r="D25" s="437"/>
      <c r="E25" s="437"/>
      <c r="F25" s="437"/>
      <c r="G25" s="437"/>
      <c r="H25" s="41"/>
      <c r="I25" s="41"/>
      <c r="J25" s="41"/>
      <c r="K25" s="41"/>
      <c r="L25" s="41"/>
      <c r="R25" s="62"/>
    </row>
    <row r="26" spans="1:18" ht="29" customHeight="1" x14ac:dyDescent="0.25">
      <c r="C26" s="439"/>
      <c r="D26" s="437"/>
      <c r="E26" s="437"/>
      <c r="F26" s="437"/>
      <c r="G26" s="437"/>
      <c r="H26" s="41"/>
      <c r="I26" s="41"/>
      <c r="J26" s="41"/>
      <c r="K26" s="41"/>
      <c r="L26" s="41"/>
      <c r="R26" s="62"/>
    </row>
    <row r="27" spans="1:18" ht="48" customHeight="1" thickBot="1" x14ac:dyDescent="0.3">
      <c r="B27" s="8"/>
      <c r="C27" s="65"/>
      <c r="D27" s="28"/>
      <c r="E27" s="27"/>
      <c r="F27" s="27"/>
      <c r="G27" s="27"/>
      <c r="H27" s="27"/>
      <c r="I27" s="27"/>
      <c r="J27" s="27"/>
      <c r="K27" s="27"/>
      <c r="L27" s="27"/>
      <c r="N27" s="8"/>
      <c r="O27" s="8"/>
      <c r="P27" s="8"/>
      <c r="Q27" s="9"/>
      <c r="R27" s="62"/>
    </row>
    <row r="28" spans="1:18" x14ac:dyDescent="0.25">
      <c r="A28" s="22"/>
      <c r="C28" s="59"/>
      <c r="M28" s="22"/>
    </row>
    <row r="29" spans="1:18" x14ac:dyDescent="0.25">
      <c r="K29" s="3"/>
    </row>
    <row r="39" customFormat="1" ht="20" customHeight="1" x14ac:dyDescent="0.25"/>
    <row r="40" customFormat="1" ht="24" customHeight="1" x14ac:dyDescent="0.25"/>
    <row r="41" customFormat="1" ht="24" customHeight="1" x14ac:dyDescent="0.25"/>
  </sheetData>
  <sheetProtection algorithmName="SHA-512" hashValue="kXRtTaHmbI4gqZE67R8oZHNw40pQpnnw4IiZa7e964DDCU46rxUO4o6F4F9vkUPBeHUPEvnu/LI+xWKBHvLXLA==" saltValue="ajC0Qxyk855fzffEqCx3VQ==" spinCount="100000" sheet="1" scenarios="1"/>
  <mergeCells count="10">
    <mergeCell ref="C1:P1"/>
    <mergeCell ref="C8:G8"/>
    <mergeCell ref="D24:G26"/>
    <mergeCell ref="J8:P8"/>
    <mergeCell ref="C24:C26"/>
    <mergeCell ref="L9:M9"/>
    <mergeCell ref="C10:G10"/>
    <mergeCell ref="C22:E22"/>
    <mergeCell ref="I2:J2"/>
    <mergeCell ref="C6:N6"/>
  </mergeCells>
  <conditionalFormatting sqref="L14:O14">
    <cfRule type="cellIs" dxfId="3" priority="1" operator="greaterThan">
      <formula>$G$22</formula>
    </cfRule>
  </conditionalFormatting>
  <hyperlinks>
    <hyperlink ref="C2" location="'My Settings'!A1" display="My Settings" xr:uid="{D7794CD3-7DA6-D240-A67D-1010A7C0D70C}"/>
    <hyperlink ref="G2" location="'Where Am I Data Sheet'!A1" display="Where am I?" xr:uid="{AFD25AC0-4E1E-CF44-A9FA-5197DA584960}"/>
    <hyperlink ref="P2" location="'Activity Weightings'!A1" display="Activity Weightings" xr:uid="{F1D64255-A4CC-6E49-9F34-943D42B06B85}"/>
    <hyperlink ref="E2" location="Instructions!A1" display="Instructions" xr:uid="{1ABF7DE2-E47F-E54D-8DA8-44E32C274487}"/>
    <hyperlink ref="I2" location="'Where Do I Want To Be'!A1" display="Where do I want to be?" xr:uid="{10E0EF3B-F26F-834D-A51D-D8A588EA3161}"/>
    <hyperlink ref="N2" location="'What If'!A1" display="WHAT IF" xr:uid="{6C587E91-926E-7141-82B1-DD81B63DE666}"/>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C3D2-A2CC-2A48-AE9E-8ECA1AA36CBF}">
  <sheetPr codeName="Sheet9"/>
  <dimension ref="A1:AH45"/>
  <sheetViews>
    <sheetView showGridLines="0" zoomScale="70" zoomScaleNormal="70" workbookViewId="0">
      <pane ySplit="4" topLeftCell="A5" activePane="bottomLeft" state="frozen"/>
      <selection activeCell="V7" sqref="V7"/>
      <selection pane="bottomLeft" activeCell="Z11" sqref="Z11"/>
    </sheetView>
  </sheetViews>
  <sheetFormatPr baseColWidth="10" defaultColWidth="10.875" defaultRowHeight="21" x14ac:dyDescent="0.25"/>
  <cols>
    <col min="1" max="1" width="12.625" customWidth="1"/>
    <col min="2" max="2" width="0.875" customWidth="1"/>
    <col min="3" max="3" width="25.625" customWidth="1"/>
    <col min="4" max="4" width="0.875" customWidth="1"/>
    <col min="5" max="5" width="25.625" customWidth="1"/>
    <col min="6" max="6" width="0.875" customWidth="1"/>
    <col min="7" max="7" width="25.625" customWidth="1"/>
    <col min="8" max="8" width="0.875" customWidth="1"/>
    <col min="9" max="9" width="25.625" customWidth="1"/>
    <col min="10" max="10" width="0.875" customWidth="1"/>
    <col min="11" max="11" width="10.625" customWidth="1"/>
    <col min="12" max="12" width="2.625" customWidth="1"/>
    <col min="13" max="13" width="13.625" customWidth="1"/>
    <col min="14" max="14" width="0.875" customWidth="1"/>
    <col min="15" max="15" width="10.625" customWidth="1"/>
    <col min="16" max="16" width="5.625" customWidth="1"/>
    <col min="17" max="17" width="8.625" customWidth="1"/>
    <col min="18" max="18" width="2.625" customWidth="1"/>
    <col min="19" max="19" width="0.875" customWidth="1"/>
    <col min="20" max="20" width="15.625" customWidth="1"/>
    <col min="21" max="21" width="10.625" customWidth="1"/>
    <col min="22" max="22" width="2.5" customWidth="1"/>
    <col min="23" max="23" width="8.125" customWidth="1"/>
    <col min="24" max="24" width="6.25" customWidth="1"/>
    <col min="25" max="25" width="23.5" customWidth="1"/>
    <col min="26" max="26" width="17" customWidth="1"/>
    <col min="27" max="27" width="7.5" customWidth="1"/>
  </cols>
  <sheetData>
    <row r="1" spans="1:29" s="44" customFormat="1" ht="102" customHeight="1" x14ac:dyDescent="0.7">
      <c r="A1" s="79"/>
      <c r="B1" s="80"/>
      <c r="C1" s="447" t="str">
        <f>IF(ISBLANK(name_of_class), "WHAT IF I earn these additional points in my class?", "WHAT IF I earn these additional points in " &amp;name_of_class&amp; "?" )</f>
        <v>WHAT IF I earn these additional points in PSY101?</v>
      </c>
      <c r="D1" s="447"/>
      <c r="E1" s="447"/>
      <c r="F1" s="447"/>
      <c r="G1" s="447"/>
      <c r="H1" s="447"/>
      <c r="I1" s="447"/>
      <c r="J1" s="447"/>
      <c r="K1" s="447"/>
      <c r="L1" s="447"/>
      <c r="M1" s="447"/>
      <c r="N1" s="447"/>
      <c r="O1" s="447"/>
      <c r="P1" s="447"/>
      <c r="Q1" s="447"/>
      <c r="R1" s="447"/>
      <c r="S1" s="447"/>
      <c r="T1" s="447"/>
      <c r="U1" s="447"/>
      <c r="V1" s="447"/>
      <c r="W1" s="448"/>
    </row>
    <row r="2" spans="1:29" ht="52" customHeight="1" x14ac:dyDescent="0.25">
      <c r="A2" s="43"/>
      <c r="B2" s="81"/>
      <c r="C2" s="68" t="s">
        <v>57</v>
      </c>
      <c r="D2" s="69"/>
      <c r="E2" s="68" t="s">
        <v>62</v>
      </c>
      <c r="F2" s="69"/>
      <c r="G2" s="70" t="s">
        <v>59</v>
      </c>
      <c r="H2" s="69"/>
      <c r="I2" s="68" t="s">
        <v>58</v>
      </c>
      <c r="J2" s="69"/>
      <c r="K2" s="361" t="s">
        <v>60</v>
      </c>
      <c r="L2" s="361"/>
      <c r="M2" s="361"/>
      <c r="N2" s="69"/>
      <c r="O2" s="453" t="s">
        <v>69</v>
      </c>
      <c r="P2" s="453"/>
      <c r="Q2" s="453"/>
      <c r="R2" s="453"/>
      <c r="S2" s="69"/>
      <c r="T2" s="361" t="s">
        <v>61</v>
      </c>
      <c r="U2" s="361"/>
      <c r="V2" s="69"/>
      <c r="W2" s="82"/>
    </row>
    <row r="3" spans="1:29" ht="13" customHeight="1" x14ac:dyDescent="0.25">
      <c r="A3" s="81"/>
      <c r="B3" s="81"/>
      <c r="C3" s="81"/>
      <c r="D3" s="81"/>
      <c r="E3" s="81"/>
      <c r="F3" s="81"/>
      <c r="G3" s="81"/>
      <c r="H3" s="81"/>
      <c r="I3" s="81"/>
      <c r="J3" s="81"/>
      <c r="K3" s="81"/>
      <c r="L3" s="81"/>
      <c r="M3" s="81"/>
      <c r="N3" s="81"/>
      <c r="O3" s="81"/>
      <c r="P3" s="81"/>
      <c r="Q3" s="81"/>
      <c r="R3" s="81"/>
      <c r="S3" s="81"/>
      <c r="T3" s="81"/>
      <c r="U3" s="81"/>
      <c r="V3" s="81"/>
      <c r="W3" s="82"/>
    </row>
    <row r="4" spans="1:29" ht="21" customHeight="1" x14ac:dyDescent="0.25">
      <c r="W4" s="83"/>
    </row>
    <row r="5" spans="1:29" ht="47" customHeight="1" x14ac:dyDescent="0.25">
      <c r="W5" s="84"/>
    </row>
    <row r="6" spans="1:29" s="85" customFormat="1" ht="39" customHeight="1" x14ac:dyDescent="0.25">
      <c r="C6" s="454" t="s">
        <v>84</v>
      </c>
      <c r="D6" s="454"/>
      <c r="E6" s="454"/>
      <c r="F6" s="454"/>
      <c r="G6" s="454"/>
      <c r="H6" s="454"/>
      <c r="I6" s="454"/>
      <c r="J6" s="454"/>
      <c r="K6" s="454"/>
      <c r="L6" s="454"/>
      <c r="M6" s="454"/>
      <c r="N6" s="454"/>
      <c r="O6" s="454"/>
      <c r="P6" s="454"/>
      <c r="Q6" s="320"/>
      <c r="R6" s="320"/>
      <c r="S6" s="320"/>
      <c r="T6" s="320"/>
      <c r="U6" s="320"/>
      <c r="V6" s="320"/>
      <c r="W6" s="86"/>
    </row>
    <row r="7" spans="1:29" s="85" customFormat="1" ht="59" customHeight="1" x14ac:dyDescent="0.25">
      <c r="C7" s="454"/>
      <c r="D7" s="454"/>
      <c r="E7" s="454"/>
      <c r="F7" s="454"/>
      <c r="G7" s="454"/>
      <c r="H7" s="454"/>
      <c r="I7" s="454"/>
      <c r="J7" s="454"/>
      <c r="K7" s="454"/>
      <c r="L7" s="454"/>
      <c r="M7" s="454"/>
      <c r="N7" s="454"/>
      <c r="O7" s="454"/>
      <c r="P7" s="454"/>
      <c r="Q7" s="320"/>
      <c r="R7" s="320"/>
      <c r="S7" s="320"/>
      <c r="T7" s="320"/>
      <c r="U7" s="320"/>
      <c r="V7" s="320"/>
      <c r="W7" s="86"/>
    </row>
    <row r="8" spans="1:29" s="4" customFormat="1" ht="137" customHeight="1" x14ac:dyDescent="0.25">
      <c r="C8" s="454"/>
      <c r="D8" s="454"/>
      <c r="E8" s="454"/>
      <c r="F8" s="454"/>
      <c r="G8" s="454"/>
      <c r="H8" s="454"/>
      <c r="I8" s="454"/>
      <c r="J8" s="454"/>
      <c r="K8" s="454"/>
      <c r="L8" s="454"/>
      <c r="M8" s="454"/>
      <c r="N8" s="454"/>
      <c r="O8" s="454"/>
      <c r="P8" s="454"/>
      <c r="Q8" s="320"/>
      <c r="R8" s="320"/>
      <c r="S8" s="320"/>
      <c r="T8" s="320"/>
      <c r="U8" s="320"/>
      <c r="V8" s="320"/>
      <c r="W8" s="87"/>
      <c r="Y8" s="88"/>
    </row>
    <row r="9" spans="1:29" ht="52" customHeight="1" x14ac:dyDescent="0.3">
      <c r="C9" s="89" t="s">
        <v>72</v>
      </c>
      <c r="D9" s="90"/>
      <c r="E9" s="90"/>
      <c r="F9" s="90"/>
      <c r="G9" s="91"/>
      <c r="H9" s="90"/>
      <c r="I9" s="91"/>
      <c r="J9" s="90"/>
      <c r="K9" s="90"/>
      <c r="L9" s="90"/>
      <c r="M9" s="90"/>
      <c r="N9" s="90"/>
      <c r="O9" s="90"/>
      <c r="P9" s="90"/>
      <c r="Q9" s="90"/>
      <c r="R9" s="90"/>
      <c r="U9" s="71"/>
      <c r="V9" s="71"/>
      <c r="W9" s="84"/>
      <c r="Y9" s="92"/>
    </row>
    <row r="10" spans="1:29" ht="17" customHeight="1" x14ac:dyDescent="0.25">
      <c r="C10" s="90"/>
      <c r="D10" s="90"/>
      <c r="E10" s="90"/>
      <c r="F10" s="90"/>
      <c r="G10" s="91"/>
      <c r="H10" s="90"/>
      <c r="I10" s="91"/>
      <c r="J10" s="90"/>
      <c r="K10" s="90"/>
      <c r="L10" s="90"/>
      <c r="M10" s="90"/>
      <c r="N10" s="90"/>
      <c r="O10" s="90"/>
      <c r="P10" s="90"/>
      <c r="Q10" s="90"/>
      <c r="R10" s="90"/>
      <c r="U10" s="71"/>
      <c r="V10" s="71"/>
      <c r="W10" s="84"/>
      <c r="Y10" s="92"/>
    </row>
    <row r="11" spans="1:29" ht="71" customHeight="1" x14ac:dyDescent="0.25">
      <c r="C11" s="461" t="str">
        <f>IF(ISBLANK(name_of_class), "My current point total in this class is: " &amp;current_points, "In " &amp;name_of_class&amp; " my current point total is: " &amp;current_points)</f>
        <v>In PSY101 my current point total is: 0</v>
      </c>
      <c r="D11" s="461"/>
      <c r="E11" s="461"/>
      <c r="F11" s="461"/>
      <c r="G11" s="461"/>
      <c r="H11" s="461"/>
      <c r="I11" s="461"/>
      <c r="J11" s="461"/>
      <c r="K11" s="461"/>
      <c r="L11" s="461"/>
      <c r="M11" s="461"/>
      <c r="N11" s="461"/>
      <c r="O11" s="461"/>
      <c r="P11" s="461"/>
      <c r="Q11" s="461"/>
      <c r="R11" s="461"/>
      <c r="S11" s="461"/>
      <c r="T11" s="461"/>
      <c r="U11" s="461"/>
      <c r="V11" s="93"/>
      <c r="W11" s="84"/>
    </row>
    <row r="12" spans="1:29" ht="22" customHeight="1" thickBot="1" x14ac:dyDescent="0.3">
      <c r="S12" s="5"/>
      <c r="T12" s="5"/>
      <c r="U12" s="5"/>
      <c r="V12" s="5"/>
      <c r="W12" s="84"/>
    </row>
    <row r="13" spans="1:29" s="1" customFormat="1" ht="52" customHeight="1" thickBot="1" x14ac:dyDescent="0.35">
      <c r="C13" s="458" t="str">
        <f>IF(ISBLANK(name_of_class), "Data Sheet For WHAT IF Points In This Class", "Data Sheet For WHAT IF Points In " &amp;name_of_class)</f>
        <v>Data Sheet For WHAT IF Points In PSY101</v>
      </c>
      <c r="D13" s="459"/>
      <c r="E13" s="459"/>
      <c r="F13" s="459"/>
      <c r="G13" s="459"/>
      <c r="H13" s="459"/>
      <c r="I13" s="460"/>
      <c r="J13" s="62"/>
      <c r="K13"/>
      <c r="L13"/>
      <c r="M13" s="462" t="s">
        <v>88</v>
      </c>
      <c r="N13" s="463"/>
      <c r="O13" s="463"/>
      <c r="P13" s="464"/>
      <c r="Q13" s="94"/>
      <c r="R13" s="468" t="s">
        <v>79</v>
      </c>
      <c r="S13" s="469"/>
      <c r="T13" s="469"/>
      <c r="U13" s="469"/>
      <c r="V13" s="470"/>
      <c r="W13" s="84"/>
      <c r="X13"/>
    </row>
    <row r="14" spans="1:29" s="1" customFormat="1" ht="88" customHeight="1" thickBot="1" x14ac:dyDescent="0.3">
      <c r="C14" s="95" t="s">
        <v>0</v>
      </c>
      <c r="D14" s="96"/>
      <c r="E14" s="97" t="s">
        <v>102</v>
      </c>
      <c r="F14" s="96"/>
      <c r="G14" s="97" t="s">
        <v>71</v>
      </c>
      <c r="H14" s="98"/>
      <c r="I14" s="297" t="s">
        <v>70</v>
      </c>
      <c r="J14"/>
      <c r="K14"/>
      <c r="L14"/>
      <c r="M14" s="465">
        <f>SUM(what_if_total, current_points)</f>
        <v>0</v>
      </c>
      <c r="N14" s="466"/>
      <c r="O14" s="466"/>
      <c r="P14" s="467"/>
      <c r="Q14"/>
      <c r="R14" s="471">
        <f>goal_points</f>
        <v>768.08</v>
      </c>
      <c r="S14" s="472"/>
      <c r="T14" s="472"/>
      <c r="U14" s="472"/>
      <c r="V14" s="473"/>
      <c r="W14" s="84"/>
      <c r="X14"/>
      <c r="AA14"/>
    </row>
    <row r="15" spans="1:29" ht="65" customHeight="1" thickBot="1" x14ac:dyDescent="0.3">
      <c r="C15" s="99" t="str">
        <f>IF(ISTEXT('Where Am I Data Sheet'!C18), 'Where Am I Data Sheet'!C18, "")</f>
        <v>Attendance (based on Days x 1.67 points)</v>
      </c>
      <c r="D15" s="100"/>
      <c r="E15" s="101">
        <f>IF('Where Am I Data Sheet'!E18&gt;0,'Where Am I Data Sheet'!E18-'Where Am I Data Sheet'!I18,"")</f>
        <v>30</v>
      </c>
      <c r="F15" s="102"/>
      <c r="G15" s="304">
        <f>IF(ISNUMBER('Where Am I Data Sheet'!I18), ABS(('Where Am I Data Sheet'!E18-'Where Am I Data Sheet'!I18)*'Where Am I Data Sheet'!G18), "")</f>
        <v>50.099999999999994</v>
      </c>
      <c r="H15" s="103"/>
      <c r="I15" s="308"/>
      <c r="J15" s="104"/>
      <c r="L15" s="105"/>
      <c r="M15" s="449" t="str">
        <f>IF(current_plus_what_if_points&gt;current_points+points_remaining,  "Possible Error: May exceed Total Current Points + Points Remaining ONLY when extra credit points are added. ", "")</f>
        <v/>
      </c>
      <c r="N15" s="449"/>
      <c r="O15" s="449"/>
      <c r="P15" s="449"/>
      <c r="Q15" s="104"/>
      <c r="R15" s="104"/>
      <c r="S15" s="1"/>
      <c r="T15" s="1"/>
      <c r="U15" s="1"/>
      <c r="V15" s="1"/>
      <c r="W15" s="84"/>
    </row>
    <row r="16" spans="1:29" ht="65" customHeight="1" thickBot="1" x14ac:dyDescent="0.3">
      <c r="C16" s="106" t="str">
        <f>IF(ISTEXT('Where Am I Data Sheet'!C19), 'Where Am I Data Sheet'!C19, "")</f>
        <v>Syllabus/Calendar quiz</v>
      </c>
      <c r="D16" s="100"/>
      <c r="E16" s="101">
        <f>IF('Where Am I Data Sheet'!E19&gt;0,'Where Am I Data Sheet'!E19-'Where Am I Data Sheet'!I19,"")</f>
        <v>1</v>
      </c>
      <c r="F16" s="100"/>
      <c r="G16" s="305">
        <f>IF(ISNUMBER('Where Am I Data Sheet'!I19), ABS(('Where Am I Data Sheet'!E19-'Where Am I Data Sheet'!I19)*'Where Am I Data Sheet'!G19), "")</f>
        <v>15</v>
      </c>
      <c r="H16" s="103"/>
      <c r="I16" s="309"/>
      <c r="J16" s="104"/>
      <c r="L16" s="105"/>
      <c r="X16" s="62"/>
      <c r="AC16" s="390"/>
    </row>
    <row r="17" spans="1:34" ht="65" customHeight="1" thickBot="1" x14ac:dyDescent="0.3">
      <c r="C17" s="107" t="str">
        <f>IF(ISTEXT('Where Am I Data Sheet'!C20), 'Where Am I Data Sheet'!C20, "")</f>
        <v>Respond. Prac Quiz</v>
      </c>
      <c r="D17" s="100"/>
      <c r="E17" s="101">
        <f>IF('Where Am I Data Sheet'!E20&gt;0,'Where Am I Data Sheet'!E20-'Where Am I Data Sheet'!I20,"")</f>
        <v>1</v>
      </c>
      <c r="F17" s="100"/>
      <c r="G17" s="305">
        <f>IF(ISNUMBER('Where Am I Data Sheet'!I20), ABS(('Where Am I Data Sheet'!E20-'Where Am I Data Sheet'!I20)*'Where Am I Data Sheet'!G20), "")</f>
        <v>5</v>
      </c>
      <c r="H17" s="103"/>
      <c r="I17" s="310"/>
      <c r="J17" s="104"/>
      <c r="L17" s="105"/>
      <c r="M17" s="104"/>
      <c r="O17" s="104"/>
      <c r="P17" s="104"/>
      <c r="Q17" s="104"/>
      <c r="R17" s="104"/>
      <c r="W17" s="84"/>
      <c r="AC17" s="390"/>
    </row>
    <row r="18" spans="1:34" ht="65" customHeight="1" thickBot="1" x14ac:dyDescent="0.3">
      <c r="C18" s="106" t="str">
        <f>IF(ISTEXT('Where Am I Data Sheet'!C21), 'Where Am I Data Sheet'!C21, "")</f>
        <v>Keeping Track of Points</v>
      </c>
      <c r="D18" s="108"/>
      <c r="E18" s="101">
        <f>IF('Where Am I Data Sheet'!E21&gt;0,'Where Am I Data Sheet'!E21-'Where Am I Data Sheet'!I21,"")</f>
        <v>6</v>
      </c>
      <c r="F18" s="100"/>
      <c r="G18" s="305">
        <f>IF(ISNUMBER('Where Am I Data Sheet'!I21), ABS(('Where Am I Data Sheet'!E21-'Where Am I Data Sheet'!I21)*'Where Am I Data Sheet'!G21), "")</f>
        <v>60</v>
      </c>
      <c r="H18" s="103"/>
      <c r="I18" s="311"/>
      <c r="J18" s="104"/>
      <c r="L18" s="105"/>
      <c r="M18" s="104"/>
      <c r="O18" s="104"/>
      <c r="P18" s="104"/>
      <c r="Q18" s="104"/>
      <c r="R18" s="104"/>
      <c r="W18" s="84"/>
      <c r="AC18" s="390"/>
    </row>
    <row r="19" spans="1:34" ht="65" customHeight="1" thickBot="1" x14ac:dyDescent="0.3">
      <c r="C19" s="106" t="str">
        <f>IF(ISTEXT('Where Am I Data Sheet'!C22), 'Where Am I Data Sheet'!C22, "")</f>
        <v>Exams</v>
      </c>
      <c r="D19" s="109"/>
      <c r="E19" s="101">
        <f>IF('Where Am I Data Sheet'!E22&gt;0,'Where Am I Data Sheet'!E22-'Where Am I Data Sheet'!I22,"")</f>
        <v>6</v>
      </c>
      <c r="F19" s="100"/>
      <c r="G19" s="306">
        <f>IF(ISNUMBER('Where Am I Data Sheet'!I22), ABS(('Where Am I Data Sheet'!E22-'Where Am I Data Sheet'!I22)*'Where Am I Data Sheet'!G22), "")</f>
        <v>600</v>
      </c>
      <c r="H19" s="103"/>
      <c r="I19" s="309"/>
      <c r="J19" s="104"/>
      <c r="L19" s="105"/>
      <c r="M19" s="104"/>
      <c r="O19" s="104"/>
      <c r="P19" s="104"/>
      <c r="Q19" s="104"/>
      <c r="R19" s="104"/>
      <c r="W19" s="84"/>
    </row>
    <row r="20" spans="1:34" ht="65" customHeight="1" thickBot="1" x14ac:dyDescent="0.3">
      <c r="C20" s="106" t="str">
        <f>IF(ISTEXT('Where Am I Data Sheet'!C23), 'Where Am I Data Sheet'!C23, "")</f>
        <v>REC</v>
      </c>
      <c r="D20" s="100"/>
      <c r="E20" s="101">
        <f>IF('Where Am I Data Sheet'!E23&gt;0,'Where Am I Data Sheet'!E23-'Where Am I Data Sheet'!I23,"")</f>
        <v>5</v>
      </c>
      <c r="F20" s="100"/>
      <c r="G20" s="305">
        <f>IF(ISNUMBER('Where Am I Data Sheet'!I23), ABS(('Where Am I Data Sheet'!E23-'Where Am I Data Sheet'!I23)*'Where Am I Data Sheet'!G23), "")</f>
        <v>100</v>
      </c>
      <c r="H20" s="103"/>
      <c r="I20" s="310"/>
      <c r="J20" s="104"/>
      <c r="L20" s="105"/>
      <c r="M20" s="104"/>
      <c r="O20" s="104"/>
      <c r="P20" s="104"/>
      <c r="Q20" s="104"/>
      <c r="R20" s="104"/>
      <c r="W20" s="84"/>
    </row>
    <row r="21" spans="1:34" ht="65" customHeight="1" thickBot="1" x14ac:dyDescent="0.3">
      <c r="C21" s="99" t="str">
        <f>IF(ISTEXT('Where Am I Data Sheet'!C24), 'Where Am I Data Sheet'!C24, "")</f>
        <v>Learning Curve</v>
      </c>
      <c r="D21" s="100"/>
      <c r="E21" s="101">
        <f>IF('Where Am I Data Sheet'!E24&gt;0,'Where Am I Data Sheet'!E24-'Where Am I Data Sheet'!I24,"")</f>
        <v>26</v>
      </c>
      <c r="F21" s="100"/>
      <c r="G21" s="305">
        <f>IF(ISNUMBER('Where Am I Data Sheet'!I24), ABS(('Where Am I Data Sheet'!E24-'Where Am I Data Sheet'!I24)*'Where Am I Data Sheet'!G24), "")</f>
        <v>130</v>
      </c>
      <c r="H21" s="103"/>
      <c r="I21" s="311"/>
      <c r="J21" s="104"/>
      <c r="L21" s="105"/>
      <c r="M21" s="104"/>
      <c r="O21" s="104"/>
      <c r="P21" s="104"/>
      <c r="Q21" s="104"/>
      <c r="R21" s="104"/>
      <c r="W21" s="84"/>
    </row>
    <row r="22" spans="1:34" ht="65" customHeight="1" thickBot="1" x14ac:dyDescent="0.3">
      <c r="C22" s="106" t="str">
        <f>IF(ISTEXT('Where Am I Data Sheet'!C25), 'Where Am I Data Sheet'!C25, "")</f>
        <v>Pers. Dev. And Instr. Points</v>
      </c>
      <c r="D22" s="100"/>
      <c r="E22" s="101" t="str">
        <f>IF('Where Am I Data Sheet'!E25&gt;0,'Where Am I Data Sheet'!E25-'Where Am I Data Sheet'!I25,"")</f>
        <v/>
      </c>
      <c r="F22" s="100"/>
      <c r="G22" s="305" t="str">
        <f>IF(ISNUMBER('Where Am I Data Sheet'!I25), ABS(('Where Am I Data Sheet'!E25-'Where Am I Data Sheet'!I25)*'Where Am I Data Sheet'!G25), "")</f>
        <v/>
      </c>
      <c r="H22" s="103"/>
      <c r="I22" s="309"/>
      <c r="J22" s="104"/>
      <c r="L22" s="105"/>
      <c r="M22" s="104"/>
      <c r="O22" s="104"/>
      <c r="P22" s="104"/>
      <c r="Q22" s="104"/>
      <c r="R22" s="104"/>
      <c r="W22" s="84"/>
      <c r="Z22" s="5"/>
      <c r="AA22" s="5"/>
      <c r="AB22" s="5"/>
      <c r="AC22" s="5"/>
      <c r="AD22" s="5"/>
      <c r="AE22" s="5"/>
      <c r="AF22" s="5"/>
      <c r="AG22" s="5"/>
      <c r="AH22" s="5"/>
    </row>
    <row r="23" spans="1:34" ht="65" customHeight="1" thickBot="1" x14ac:dyDescent="0.3">
      <c r="C23" s="106" t="str">
        <f>IF(ISTEXT('Where Am I Data Sheet'!C26), 'Where Am I Data Sheet'!C26, "")</f>
        <v/>
      </c>
      <c r="D23" s="100"/>
      <c r="E23" s="101" t="str">
        <f>IF('Where Am I Data Sheet'!E26&gt;0,'Where Am I Data Sheet'!E26-'Where Am I Data Sheet'!I26,"")</f>
        <v/>
      </c>
      <c r="F23" s="100"/>
      <c r="G23" s="305" t="str">
        <f>IF(ISNUMBER('Where Am I Data Sheet'!I26), ABS(('Where Am I Data Sheet'!E26-'Where Am I Data Sheet'!I26)*'Where Am I Data Sheet'!G26), "")</f>
        <v/>
      </c>
      <c r="H23" s="103"/>
      <c r="I23" s="310"/>
      <c r="J23" s="104"/>
      <c r="L23" s="105"/>
      <c r="M23" s="104"/>
      <c r="O23" s="104"/>
      <c r="P23" s="104"/>
      <c r="Q23" s="104"/>
      <c r="R23" s="104"/>
      <c r="W23" s="84"/>
    </row>
    <row r="24" spans="1:34" ht="65" customHeight="1" thickBot="1" x14ac:dyDescent="0.3">
      <c r="C24" s="107" t="str">
        <f>IF(ISTEXT('Where Am I Data Sheet'!C27), 'Where Am I Data Sheet'!C27, "")</f>
        <v/>
      </c>
      <c r="D24" s="110"/>
      <c r="E24" s="101" t="str">
        <f>IF('Where Am I Data Sheet'!E27&gt;0,'Where Am I Data Sheet'!E27-'Where Am I Data Sheet'!I27,"")</f>
        <v/>
      </c>
      <c r="F24" s="110"/>
      <c r="G24" s="305" t="str">
        <f>IF(ISNUMBER('Where Am I Data Sheet'!I27), ABS(('Where Am I Data Sheet'!E27-'Where Am I Data Sheet'!I27)*'Where Am I Data Sheet'!G27), "")</f>
        <v/>
      </c>
      <c r="H24" s="103"/>
      <c r="I24" s="312"/>
      <c r="J24" s="104"/>
      <c r="L24" s="105"/>
      <c r="M24" s="104"/>
      <c r="O24" s="104"/>
      <c r="P24" s="104"/>
      <c r="Q24" s="104"/>
      <c r="R24" s="104"/>
      <c r="W24" s="84"/>
    </row>
    <row r="25" spans="1:34" ht="77" customHeight="1" thickBot="1" x14ac:dyDescent="0.3">
      <c r="C25" s="450" t="s">
        <v>3</v>
      </c>
      <c r="D25" s="451"/>
      <c r="E25" s="452"/>
      <c r="F25" s="111"/>
      <c r="G25" s="307">
        <f>SUM(G15:G24)</f>
        <v>960.1</v>
      </c>
      <c r="H25" s="111"/>
      <c r="I25" s="313">
        <f>SUM(I15:I24)</f>
        <v>0</v>
      </c>
      <c r="L25" s="105"/>
      <c r="O25" s="112"/>
      <c r="P25" s="112"/>
      <c r="Q25" s="112"/>
      <c r="R25" s="112"/>
      <c r="W25" s="84"/>
    </row>
    <row r="26" spans="1:34" ht="30" customHeight="1" x14ac:dyDescent="0.25">
      <c r="W26" s="84"/>
    </row>
    <row r="27" spans="1:34" s="284" customFormat="1" ht="171" customHeight="1" x14ac:dyDescent="0.45">
      <c r="C27" s="455" t="str">
        <f>"Currently, I have earned "&amp;'Where Am I Data Sheet'!M28&amp;" points. How can I earn " &amp;ROUND(points_needed,0)&amp;  " of the remaining " &amp;ROUND(points_remaining,0)&amp; " points to reach my goal grade of "&amp;goal_grade&amp;" and " &amp;ROUND(goal_points,0)&amp; " points, before the end of the term?  WHAT IF I identify the activities that give me the best chance of reaching my goal? WHAT IF I list the number of points I want to earn for each of those activities?"</f>
        <v>Currently, I have earned 0 points. How can I earn 768 of the remaining 960 points to reach my goal grade of B and 768 points, before the end of the term?  WHAT IF I identify the activities that give me the best chance of reaching my goal? WHAT IF I list the number of points I want to earn for each of those activities?</v>
      </c>
      <c r="D27" s="455"/>
      <c r="E27" s="456"/>
      <c r="F27" s="456"/>
      <c r="G27" s="456"/>
      <c r="H27" s="456"/>
      <c r="I27" s="456"/>
      <c r="J27" s="456"/>
      <c r="K27" s="456"/>
      <c r="L27" s="456"/>
      <c r="M27" s="456"/>
      <c r="N27" s="456"/>
      <c r="O27" s="456"/>
      <c r="P27" s="456"/>
      <c r="Q27" s="456"/>
      <c r="R27" s="456"/>
      <c r="S27" s="456"/>
      <c r="T27" s="456"/>
      <c r="U27" s="456"/>
      <c r="V27" s="456"/>
      <c r="W27" s="287"/>
    </row>
    <row r="28" spans="1:34" ht="45" customHeight="1" thickBot="1" x14ac:dyDescent="0.3">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4"/>
    </row>
    <row r="29" spans="1:34" ht="30" customHeight="1" x14ac:dyDescent="0.25">
      <c r="I29" s="115"/>
    </row>
    <row r="30" spans="1:34" ht="29" customHeight="1" x14ac:dyDescent="0.25">
      <c r="I30" s="115"/>
    </row>
    <row r="31" spans="1:34" ht="48" customHeight="1" x14ac:dyDescent="0.25">
      <c r="C31" s="457"/>
      <c r="D31" s="457"/>
      <c r="E31" s="457"/>
      <c r="F31" s="457"/>
      <c r="G31" s="457"/>
      <c r="H31" s="457"/>
      <c r="I31" s="457"/>
      <c r="J31" s="457"/>
      <c r="K31" s="457"/>
      <c r="L31" s="457"/>
      <c r="M31" s="457"/>
      <c r="N31" s="457"/>
      <c r="O31" s="457"/>
      <c r="P31" s="457"/>
      <c r="Q31" s="457"/>
      <c r="R31" s="457"/>
      <c r="S31" s="457"/>
      <c r="T31" s="457"/>
      <c r="U31" s="457"/>
      <c r="V31" s="457"/>
      <c r="W31" s="457"/>
    </row>
    <row r="32" spans="1:34" x14ac:dyDescent="0.25">
      <c r="C32" s="457"/>
      <c r="D32" s="457"/>
      <c r="E32" s="457"/>
      <c r="F32" s="457"/>
      <c r="G32" s="457"/>
      <c r="H32" s="457"/>
      <c r="I32" s="457"/>
      <c r="J32" s="457"/>
      <c r="K32" s="457"/>
      <c r="L32" s="457"/>
      <c r="M32" s="457"/>
      <c r="N32" s="457"/>
      <c r="O32" s="457"/>
      <c r="P32" s="457"/>
      <c r="Q32" s="457"/>
      <c r="R32" s="457"/>
      <c r="S32" s="457"/>
      <c r="T32" s="457"/>
      <c r="U32" s="457"/>
      <c r="V32" s="457"/>
      <c r="W32" s="457"/>
      <c r="Y32" s="1"/>
    </row>
    <row r="33" spans="3:25" x14ac:dyDescent="0.25">
      <c r="C33" s="457"/>
      <c r="D33" s="457"/>
      <c r="E33" s="457"/>
      <c r="F33" s="457"/>
      <c r="G33" s="457"/>
      <c r="H33" s="457"/>
      <c r="I33" s="457"/>
      <c r="J33" s="457"/>
      <c r="K33" s="457"/>
      <c r="L33" s="457"/>
      <c r="M33" s="457"/>
      <c r="N33" s="457"/>
      <c r="O33" s="457"/>
      <c r="P33" s="457"/>
      <c r="Q33" s="457"/>
      <c r="R33" s="457"/>
      <c r="S33" s="457"/>
      <c r="T33" s="457"/>
      <c r="U33" s="457"/>
      <c r="V33" s="457"/>
      <c r="W33" s="457"/>
      <c r="Y33" s="1"/>
    </row>
    <row r="34" spans="3:25" x14ac:dyDescent="0.25">
      <c r="C34" s="457"/>
      <c r="D34" s="457"/>
      <c r="E34" s="457"/>
      <c r="F34" s="457"/>
      <c r="G34" s="457"/>
      <c r="H34" s="457"/>
      <c r="I34" s="457"/>
      <c r="J34" s="457"/>
      <c r="K34" s="457"/>
      <c r="L34" s="457"/>
      <c r="M34" s="457"/>
      <c r="N34" s="457"/>
      <c r="O34" s="457"/>
      <c r="P34" s="457"/>
      <c r="Q34" s="457"/>
      <c r="R34" s="457"/>
      <c r="S34" s="457"/>
      <c r="T34" s="457"/>
      <c r="U34" s="457"/>
      <c r="V34" s="457"/>
      <c r="W34" s="457"/>
    </row>
    <row r="35" spans="3:25" x14ac:dyDescent="0.25">
      <c r="C35" s="457"/>
      <c r="D35" s="457"/>
      <c r="E35" s="457"/>
      <c r="F35" s="457"/>
      <c r="G35" s="457"/>
      <c r="H35" s="457"/>
      <c r="I35" s="457"/>
      <c r="J35" s="457"/>
      <c r="K35" s="457"/>
      <c r="L35" s="457"/>
      <c r="M35" s="457"/>
      <c r="N35" s="457"/>
      <c r="O35" s="457"/>
      <c r="P35" s="457"/>
      <c r="Q35" s="457"/>
      <c r="R35" s="457"/>
      <c r="S35" s="457"/>
      <c r="T35" s="457"/>
      <c r="U35" s="457"/>
      <c r="V35" s="457"/>
      <c r="W35" s="457"/>
    </row>
    <row r="36" spans="3:25" x14ac:dyDescent="0.25">
      <c r="C36" s="457"/>
      <c r="D36" s="457"/>
      <c r="E36" s="457"/>
      <c r="F36" s="457"/>
      <c r="G36" s="457"/>
      <c r="H36" s="457"/>
      <c r="I36" s="457"/>
      <c r="J36" s="457"/>
      <c r="K36" s="457"/>
      <c r="L36" s="457"/>
      <c r="M36" s="457"/>
      <c r="N36" s="457"/>
      <c r="O36" s="457"/>
      <c r="P36" s="457"/>
      <c r="Q36" s="457"/>
      <c r="R36" s="457"/>
      <c r="S36" s="457"/>
      <c r="T36" s="457"/>
      <c r="U36" s="457"/>
      <c r="V36" s="457"/>
      <c r="W36" s="457"/>
    </row>
    <row r="43" spans="3:25" ht="20" customHeight="1" x14ac:dyDescent="0.25"/>
    <row r="44" spans="3:25" ht="24" customHeight="1" x14ac:dyDescent="0.25"/>
    <row r="45" spans="3:25" ht="121" customHeight="1" x14ac:dyDescent="0.25"/>
  </sheetData>
  <sheetProtection algorithmName="SHA-512" hashValue="zCtHKsVji533KJBlz4oVS8IB8hQnUcMMru7QoS39ljcfUcDmetphEnErQl94ugvWPXv3NAQL3IUyIV2TEZJ7Uw==" saltValue="HLZJ+P4YiAKfWLk42hXbTQ==" spinCount="100000" sheet="1" objects="1" scenarios="1"/>
  <mergeCells count="16">
    <mergeCell ref="AC16:AC18"/>
    <mergeCell ref="C27:V27"/>
    <mergeCell ref="C31:W36"/>
    <mergeCell ref="C13:I13"/>
    <mergeCell ref="C11:U11"/>
    <mergeCell ref="M13:P13"/>
    <mergeCell ref="M14:P14"/>
    <mergeCell ref="R13:V13"/>
    <mergeCell ref="R14:V14"/>
    <mergeCell ref="C1:W1"/>
    <mergeCell ref="M15:P15"/>
    <mergeCell ref="C25:E25"/>
    <mergeCell ref="T2:U2"/>
    <mergeCell ref="O2:R2"/>
    <mergeCell ref="K2:M2"/>
    <mergeCell ref="C6:P8"/>
  </mergeCells>
  <conditionalFormatting sqref="C27:V27">
    <cfRule type="expression" dxfId="2" priority="18">
      <formula>"$J$22&lt;'My Settings'!$K$9"</formula>
    </cfRule>
  </conditionalFormatting>
  <conditionalFormatting sqref="M14:P14">
    <cfRule type="cellIs" dxfId="1" priority="13" operator="greaterThan">
      <formula>$G$25+current_points</formula>
    </cfRule>
  </conditionalFormatting>
  <dataValidations count="1">
    <dataValidation type="decimal" operator="lessThanOrEqual" allowBlank="1" showInputMessage="1" showErrorMessage="1" errorTitle="Error: WHAT IF Points" error="WHAT IF points cannot exceed Number Of Points Remaining for corresponding activity." sqref="I15 I17:I24 I16" xr:uid="{FB238A57-5EBF-F348-9F1F-3EC28CEF8CB7}">
      <formula1>G15</formula1>
    </dataValidation>
  </dataValidations>
  <hyperlinks>
    <hyperlink ref="C2" location="'My Settings'!A1" display="My Settings" xr:uid="{AA1BC7FE-D1C3-B944-AE18-2CE82E7F9E89}"/>
    <hyperlink ref="I2" location="'Where Do I Want To Be'!A1" display="Where do I want to be?" xr:uid="{2AE7560E-8D76-5D4A-A9FE-1D47DF6C7A0E}"/>
    <hyperlink ref="K2" location="'Remaining Activities'!A1" display="Remaining Activities" xr:uid="{829460D4-3B3D-5948-9CBF-E0BEF0EA73D6}"/>
    <hyperlink ref="T2" location="'Activity Weightings'!A1" display="Activity Weightings" xr:uid="{13C4C92D-8EB0-7045-AEC6-DEF049174DC4}"/>
    <hyperlink ref="E2" location="Instructions!A1" display="Instructions" xr:uid="{C3595D4B-D704-9144-9F03-7F2940A361E7}"/>
    <hyperlink ref="G2" location="'Where Am I Data Sheet'!A1" display="Where am I?" xr:uid="{E7A78459-2B41-5140-90F2-57EA255B48FC}"/>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5" id="{668961D6-AC61-0B43-A46D-7CD6D6083EAD}">
            <xm:f>$M$14&gt;$G$25+'Where Do I Want To Be'!$E$13</xm:f>
            <x14:dxf>
              <font>
                <b val="0"/>
                <i val="0"/>
                <color theme="0"/>
              </font>
              <fill>
                <patternFill>
                  <bgColor rgb="FFFF0000"/>
                </patternFill>
              </fill>
              <border>
                <left style="thin">
                  <color theme="1"/>
                </left>
                <right style="thin">
                  <color theme="1"/>
                </right>
                <top style="thin">
                  <color theme="1"/>
                </top>
                <bottom style="thin">
                  <color theme="1"/>
                </bottom>
              </border>
            </x14:dxf>
          </x14:cfRule>
          <xm:sqref>M15:P15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65B3C-6BE7-4D40-96BC-A6126E09EF18}">
  <sheetPr codeName="Sheet5"/>
  <dimension ref="A1:R25"/>
  <sheetViews>
    <sheetView showGridLines="0" zoomScale="70" zoomScaleNormal="70" workbookViewId="0">
      <pane ySplit="4" topLeftCell="A5" activePane="bottomLeft" state="frozen"/>
      <selection activeCell="V7" sqref="V7"/>
      <selection pane="bottomLeft" activeCell="V7" sqref="V7"/>
    </sheetView>
  </sheetViews>
  <sheetFormatPr baseColWidth="10" defaultRowHeight="21" x14ac:dyDescent="0.25"/>
  <cols>
    <col min="1" max="1" width="12.625" customWidth="1"/>
    <col min="2" max="2" width="0.875" customWidth="1"/>
    <col min="3" max="3" width="25.625" customWidth="1"/>
    <col min="4" max="4" width="0.875" customWidth="1"/>
    <col min="5" max="5" width="25.625" customWidth="1"/>
    <col min="6" max="6" width="0.875" customWidth="1"/>
    <col min="7" max="7" width="25.625" customWidth="1"/>
    <col min="8" max="8" width="0.875" customWidth="1"/>
    <col min="9" max="10" width="13.125" customWidth="1"/>
    <col min="11" max="11" width="0.875" customWidth="1"/>
    <col min="12" max="12" width="25.625" customWidth="1"/>
    <col min="13" max="13" width="0.875" customWidth="1"/>
    <col min="14" max="14" width="25.625" customWidth="1"/>
    <col min="15" max="15" width="0.875" customWidth="1"/>
    <col min="16" max="16" width="25.625" customWidth="1"/>
    <col min="17" max="17" width="9.125" customWidth="1"/>
  </cols>
  <sheetData>
    <row r="1" spans="1:18" ht="102" customHeight="1" x14ac:dyDescent="0.25">
      <c r="A1" s="20"/>
      <c r="B1" s="116" t="str">
        <f>IF(ISBLANK(name_of_class), "How are activities weighted with points in this class?", "How are activities weighted with points in " &amp;name_of_class&amp; "?" )</f>
        <v>How are activities weighted with points in PSY101?</v>
      </c>
      <c r="C1" s="474" t="str">
        <f>IF(ISBLANK(name_of_class), "How are activities weighted with points in this class?", "How are activities weighted with points in " &amp;name_of_class&amp; "?" )</f>
        <v>How are activities weighted with points in PSY101?</v>
      </c>
      <c r="D1" s="474"/>
      <c r="E1" s="474"/>
      <c r="F1" s="474"/>
      <c r="G1" s="474"/>
      <c r="H1" s="474"/>
      <c r="I1" s="474"/>
      <c r="J1" s="474"/>
      <c r="K1" s="474"/>
      <c r="L1" s="474"/>
      <c r="M1" s="474"/>
      <c r="N1" s="474"/>
      <c r="O1" s="474"/>
      <c r="P1" s="474"/>
      <c r="Q1" s="475"/>
    </row>
    <row r="2" spans="1:18" ht="52" customHeight="1" x14ac:dyDescent="0.7">
      <c r="A2" s="117"/>
      <c r="B2" s="118"/>
      <c r="C2" s="68" t="s">
        <v>57</v>
      </c>
      <c r="D2" s="119"/>
      <c r="E2" s="68" t="s">
        <v>62</v>
      </c>
      <c r="F2" s="119"/>
      <c r="G2" s="68" t="s">
        <v>59</v>
      </c>
      <c r="H2" s="119"/>
      <c r="I2" s="362" t="s">
        <v>58</v>
      </c>
      <c r="J2" s="362"/>
      <c r="K2" s="119"/>
      <c r="L2" s="121" t="s">
        <v>60</v>
      </c>
      <c r="M2" s="291"/>
      <c r="N2" s="120" t="s">
        <v>69</v>
      </c>
      <c r="O2" s="123"/>
      <c r="P2" s="122" t="s">
        <v>61</v>
      </c>
      <c r="Q2" s="124"/>
    </row>
    <row r="3" spans="1:18" ht="13" customHeight="1" x14ac:dyDescent="0.25">
      <c r="A3" s="118"/>
      <c r="B3" s="118"/>
      <c r="C3" s="118"/>
      <c r="D3" s="118"/>
      <c r="E3" s="118"/>
      <c r="F3" s="118"/>
      <c r="G3" s="118"/>
      <c r="H3" s="118"/>
      <c r="I3" s="118"/>
      <c r="J3" s="118"/>
      <c r="K3" s="118"/>
      <c r="L3" s="118"/>
      <c r="M3" s="118"/>
      <c r="N3" s="118"/>
      <c r="O3" s="118"/>
      <c r="P3" s="118"/>
      <c r="Q3" s="118"/>
      <c r="R3" s="62"/>
    </row>
    <row r="4" spans="1:18" ht="21" customHeight="1" x14ac:dyDescent="0.25">
      <c r="A4" s="479"/>
      <c r="B4" s="479"/>
      <c r="C4" s="479"/>
      <c r="D4" s="479"/>
      <c r="E4" s="479"/>
      <c r="F4" s="479"/>
      <c r="G4" s="479"/>
      <c r="H4" s="479"/>
      <c r="I4" s="479"/>
      <c r="J4" s="479"/>
      <c r="K4" s="479"/>
      <c r="L4" s="479"/>
      <c r="M4" s="479"/>
      <c r="N4" s="479"/>
      <c r="O4" s="479"/>
      <c r="P4" s="479"/>
      <c r="Q4" s="479"/>
      <c r="R4" s="125"/>
    </row>
    <row r="5" spans="1:18" ht="38" customHeight="1" x14ac:dyDescent="0.3">
      <c r="A5" s="126"/>
      <c r="B5" s="127"/>
      <c r="C5" s="127"/>
      <c r="D5" s="127"/>
      <c r="E5" s="127"/>
      <c r="F5" s="127"/>
      <c r="G5" s="127"/>
      <c r="H5" s="127"/>
      <c r="I5" s="127"/>
      <c r="J5" s="115"/>
      <c r="K5" s="128"/>
      <c r="L5" s="128"/>
      <c r="M5" s="128"/>
      <c r="Q5" s="83"/>
    </row>
    <row r="6" spans="1:18" ht="192" customHeight="1" x14ac:dyDescent="0.3">
      <c r="A6" s="126"/>
      <c r="B6" s="127"/>
      <c r="C6" s="434" t="s">
        <v>82</v>
      </c>
      <c r="D6" s="434"/>
      <c r="E6" s="434"/>
      <c r="F6" s="434"/>
      <c r="G6" s="434"/>
      <c r="H6" s="434"/>
      <c r="I6" s="434"/>
      <c r="J6" s="434"/>
      <c r="K6" s="434"/>
      <c r="L6" s="434"/>
      <c r="M6" s="319"/>
      <c r="N6" s="319"/>
      <c r="O6" s="319"/>
      <c r="P6" s="319"/>
      <c r="Q6" s="83"/>
    </row>
    <row r="7" spans="1:18" ht="61" customHeight="1" x14ac:dyDescent="0.3">
      <c r="A7" s="126"/>
      <c r="B7" s="476" t="s">
        <v>49</v>
      </c>
      <c r="C7" s="476"/>
      <c r="D7" s="476"/>
      <c r="E7" s="476"/>
      <c r="F7" s="476"/>
      <c r="G7" s="476"/>
      <c r="H7" s="476"/>
      <c r="I7" s="476"/>
      <c r="J7" s="127"/>
      <c r="K7" s="128"/>
      <c r="L7" s="128"/>
      <c r="M7" s="128"/>
      <c r="Q7" s="83"/>
    </row>
    <row r="8" spans="1:18" ht="46" customHeight="1" x14ac:dyDescent="0.3">
      <c r="A8" s="126"/>
      <c r="B8" s="476"/>
      <c r="C8" s="476"/>
      <c r="D8" s="476"/>
      <c r="E8" s="476"/>
      <c r="F8" s="476"/>
      <c r="G8" s="476"/>
      <c r="H8" s="476"/>
      <c r="I8" s="476"/>
      <c r="J8" s="127"/>
      <c r="K8" s="478" t="s">
        <v>105</v>
      </c>
      <c r="L8" s="478"/>
      <c r="M8" s="478"/>
      <c r="N8" s="478"/>
      <c r="O8" s="478"/>
      <c r="P8" s="478"/>
      <c r="Q8" s="83"/>
    </row>
    <row r="9" spans="1:18" ht="15" customHeight="1" x14ac:dyDescent="0.35">
      <c r="A9" s="126"/>
      <c r="B9" s="129"/>
      <c r="C9" s="129"/>
      <c r="D9" s="129"/>
      <c r="E9" s="129"/>
      <c r="F9" s="129"/>
      <c r="G9" s="129"/>
      <c r="H9" s="129"/>
      <c r="I9" s="129"/>
      <c r="J9" s="127"/>
      <c r="K9" s="130"/>
      <c r="L9" s="130"/>
      <c r="M9" s="130"/>
      <c r="Q9" s="83"/>
    </row>
    <row r="10" spans="1:18" ht="75" customHeight="1" x14ac:dyDescent="0.25">
      <c r="L10" s="477" t="s">
        <v>5</v>
      </c>
      <c r="M10" s="477"/>
      <c r="N10" s="477"/>
      <c r="O10" s="477"/>
      <c r="P10" s="477"/>
      <c r="Q10" s="83"/>
    </row>
    <row r="11" spans="1:18" ht="86" customHeight="1" x14ac:dyDescent="0.25">
      <c r="L11" s="299" t="s">
        <v>0</v>
      </c>
      <c r="M11" s="298"/>
      <c r="N11" s="301" t="s">
        <v>7</v>
      </c>
      <c r="O11" s="131"/>
      <c r="P11" s="300" t="s">
        <v>1</v>
      </c>
      <c r="Q11" s="83"/>
    </row>
    <row r="12" spans="1:18" ht="75" customHeight="1" x14ac:dyDescent="0.25">
      <c r="L12" s="132" t="str">
        <f>IF('Where Am I Data Sheet'!C18="","",'Where Am I Data Sheet'!C18)</f>
        <v>Attendance (based on Days x 1.67 points)</v>
      </c>
      <c r="M12" s="131"/>
      <c r="N12" s="134">
        <f t="shared" ref="N12:N21" si="0">IF(P12="","",P12/$P$22)</f>
        <v>5.2182064368294964E-2</v>
      </c>
      <c r="O12" s="133"/>
      <c r="P12" s="135">
        <f>IF('Where Am I Data Sheet'!G18="","",'Where Am I Data Sheet'!E18*'Where Am I Data Sheet'!G18)</f>
        <v>50.099999999999994</v>
      </c>
      <c r="Q12" s="83"/>
    </row>
    <row r="13" spans="1:18" ht="75" customHeight="1" x14ac:dyDescent="0.25">
      <c r="L13" s="136" t="str">
        <f>IF('Where Am I Data Sheet'!C19="","",'Where Am I Data Sheet'!C19)</f>
        <v>Syllabus/Calendar quiz</v>
      </c>
      <c r="M13" s="133"/>
      <c r="N13" s="134">
        <f t="shared" si="0"/>
        <v>1.5623372565357774E-2</v>
      </c>
      <c r="O13" s="133"/>
      <c r="P13" s="135">
        <f>IF('Where Am I Data Sheet'!G19="","",'Where Am I Data Sheet'!E19*'Where Am I Data Sheet'!G19)</f>
        <v>15</v>
      </c>
      <c r="Q13" s="83"/>
    </row>
    <row r="14" spans="1:18" ht="75" customHeight="1" x14ac:dyDescent="0.25">
      <c r="L14" s="137" t="str">
        <f>IF('Where Am I Data Sheet'!C20="","",'Where Am I Data Sheet'!C20)</f>
        <v>Respond. Prac Quiz</v>
      </c>
      <c r="M14" s="133"/>
      <c r="N14" s="134">
        <f t="shared" si="0"/>
        <v>5.2077908551192579E-3</v>
      </c>
      <c r="O14" s="133"/>
      <c r="P14" s="135">
        <f>IF('Where Am I Data Sheet'!G20="","",'Where Am I Data Sheet'!E20*'Where Am I Data Sheet'!G20)</f>
        <v>5</v>
      </c>
      <c r="Q14" s="83"/>
    </row>
    <row r="15" spans="1:18" ht="75" customHeight="1" x14ac:dyDescent="0.25">
      <c r="L15" s="137" t="str">
        <f>IF('Where Am I Data Sheet'!C21="","",'Where Am I Data Sheet'!C21)</f>
        <v>Keeping Track of Points</v>
      </c>
      <c r="M15" s="133"/>
      <c r="N15" s="134">
        <f t="shared" si="0"/>
        <v>6.2493490261431098E-2</v>
      </c>
      <c r="O15" s="133"/>
      <c r="P15" s="135">
        <f>IF('Where Am I Data Sheet'!G21="","",'Where Am I Data Sheet'!E21*'Where Am I Data Sheet'!G21)</f>
        <v>60</v>
      </c>
      <c r="Q15" s="83"/>
    </row>
    <row r="16" spans="1:18" ht="75" customHeight="1" x14ac:dyDescent="0.25">
      <c r="L16" s="139" t="str">
        <f>IF('Where Am I Data Sheet'!C22="","",'Where Am I Data Sheet'!C22)</f>
        <v>Exams</v>
      </c>
      <c r="M16" s="133"/>
      <c r="N16" s="134">
        <f t="shared" si="0"/>
        <v>0.62493490261431095</v>
      </c>
      <c r="O16" s="133"/>
      <c r="P16" s="135">
        <f>IF('Where Am I Data Sheet'!G22="","",'Where Am I Data Sheet'!E22*'Where Am I Data Sheet'!G22)</f>
        <v>600</v>
      </c>
      <c r="Q16" s="83"/>
    </row>
    <row r="17" spans="1:17" ht="75" customHeight="1" x14ac:dyDescent="0.25">
      <c r="L17" s="136" t="str">
        <f>IF('Where Am I Data Sheet'!C23="","",'Where Am I Data Sheet'!C23)</f>
        <v>REC</v>
      </c>
      <c r="M17" s="133"/>
      <c r="N17" s="138">
        <f t="shared" si="0"/>
        <v>0.10415581710238517</v>
      </c>
      <c r="O17" s="133"/>
      <c r="P17" s="135">
        <f>IF('Where Am I Data Sheet'!G23="","",'Where Am I Data Sheet'!E23*'Where Am I Data Sheet'!G23)</f>
        <v>100</v>
      </c>
      <c r="Q17" s="83"/>
    </row>
    <row r="18" spans="1:17" ht="75" customHeight="1" x14ac:dyDescent="0.25">
      <c r="L18" s="139" t="str">
        <f>IF('Where Am I Data Sheet'!C24="","",'Where Am I Data Sheet'!C24)</f>
        <v>Learning Curve</v>
      </c>
      <c r="M18" s="133"/>
      <c r="N18" s="134">
        <f t="shared" si="0"/>
        <v>0.13540256223310071</v>
      </c>
      <c r="O18" s="133"/>
      <c r="P18" s="135">
        <f>IF('Where Am I Data Sheet'!G24="","",'Where Am I Data Sheet'!E24*'Where Am I Data Sheet'!G24)</f>
        <v>130</v>
      </c>
      <c r="Q18" s="83"/>
    </row>
    <row r="19" spans="1:17" ht="75" customHeight="1" x14ac:dyDescent="0.25">
      <c r="L19" s="136" t="str">
        <f>IF('Where Am I Data Sheet'!C25="","",'Where Am I Data Sheet'!C25)</f>
        <v>Pers. Dev. And Instr. Points</v>
      </c>
      <c r="M19" s="133"/>
      <c r="N19" s="134" t="str">
        <f t="shared" si="0"/>
        <v/>
      </c>
      <c r="O19" s="133"/>
      <c r="P19" s="135" t="str">
        <f>IF('Where Am I Data Sheet'!G25="","",'Where Am I Data Sheet'!E25*'Where Am I Data Sheet'!G25)</f>
        <v/>
      </c>
      <c r="Q19" s="83"/>
    </row>
    <row r="20" spans="1:17" ht="75" customHeight="1" x14ac:dyDescent="0.25">
      <c r="L20" s="137" t="str">
        <f>IF('Where Am I Data Sheet'!C26="","",'Where Am I Data Sheet'!C26)</f>
        <v/>
      </c>
      <c r="M20" s="133"/>
      <c r="N20" s="134" t="str">
        <f t="shared" si="0"/>
        <v/>
      </c>
      <c r="O20" s="133"/>
      <c r="P20" s="135" t="str">
        <f>IF('Where Am I Data Sheet'!G26="","",'Where Am I Data Sheet'!E26*'Where Am I Data Sheet'!G26)</f>
        <v/>
      </c>
      <c r="Q20" s="83"/>
    </row>
    <row r="21" spans="1:17" ht="75" customHeight="1" x14ac:dyDescent="0.25">
      <c r="L21" s="139" t="str">
        <f>IF('Where Am I Data Sheet'!C27="","",'Where Am I Data Sheet'!C27)</f>
        <v/>
      </c>
      <c r="M21" s="133"/>
      <c r="N21" s="134" t="str">
        <f t="shared" si="0"/>
        <v/>
      </c>
      <c r="O21" s="133"/>
      <c r="P21" s="135" t="str">
        <f>IF('Where Am I Data Sheet'!G27="","",'Where Am I Data Sheet'!E27*'Where Am I Data Sheet'!G27)</f>
        <v/>
      </c>
      <c r="Q21" s="83"/>
    </row>
    <row r="22" spans="1:17" ht="75" customHeight="1" x14ac:dyDescent="0.25">
      <c r="L22" s="140" t="s">
        <v>3</v>
      </c>
      <c r="M22" s="133"/>
      <c r="N22" s="141">
        <f>SUM(N12:N21)</f>
        <v>1</v>
      </c>
      <c r="O22" s="133"/>
      <c r="P22" s="142">
        <f>SUM(P12:P21)</f>
        <v>960.1</v>
      </c>
      <c r="Q22" s="83"/>
    </row>
    <row r="23" spans="1:17" x14ac:dyDescent="0.25">
      <c r="Q23" s="83"/>
    </row>
    <row r="24" spans="1:17" x14ac:dyDescent="0.25">
      <c r="Q24" s="83"/>
    </row>
    <row r="25" spans="1:17" ht="22" thickBot="1" x14ac:dyDescent="0.3">
      <c r="A25" s="8"/>
      <c r="B25" s="8"/>
      <c r="C25" s="8"/>
      <c r="D25" s="8"/>
      <c r="E25" s="8"/>
      <c r="F25" s="8"/>
      <c r="G25" s="8"/>
      <c r="H25" s="8"/>
      <c r="I25" s="8"/>
      <c r="J25" s="8"/>
      <c r="K25" s="8"/>
      <c r="L25" s="8"/>
      <c r="M25" s="8"/>
      <c r="N25" s="8"/>
      <c r="O25" s="8"/>
      <c r="P25" s="8"/>
      <c r="Q25" s="9"/>
    </row>
  </sheetData>
  <sheetProtection algorithmName="SHA-512" hashValue="NOe23PheLfc/57mxDH6BQ3cCxNlbaLF++TEMzTv5WdrJb8Kz4Cs9sVf58n5DijW7/MfR4AzZZa1xwpPm/h2qMw==" saltValue="A6OjHmm+OCOyTYfXnFmFiQ==" spinCount="100000" sheet="1"/>
  <mergeCells count="7">
    <mergeCell ref="C1:Q1"/>
    <mergeCell ref="B7:I8"/>
    <mergeCell ref="L10:P10"/>
    <mergeCell ref="K8:P8"/>
    <mergeCell ref="A4:Q4"/>
    <mergeCell ref="I2:J2"/>
    <mergeCell ref="C6:L6"/>
  </mergeCells>
  <hyperlinks>
    <hyperlink ref="C2" location="'My Settings'!A1" display="My Settings" xr:uid="{98B73274-0EF6-464D-936D-B526AD2AA233}"/>
    <hyperlink ref="G2" location="'Where Am I Data Sheet'!A1" display="Where am I?" xr:uid="{071FDEFB-B38B-494D-ADEB-F1E4E31E2154}"/>
    <hyperlink ref="E2" location="Instructions!A1" display="Instructions" xr:uid="{855BB301-D367-624A-8991-E697191DF5A9}"/>
    <hyperlink ref="I2" location="'Where Do I Want To Be'!A1" display="Where do I want to be?" xr:uid="{D7E43B58-62C1-6A45-A59F-47BAF7F87C0F}"/>
    <hyperlink ref="N2" location="'What If'!A1" display="WHAT IF" xr:uid="{AD15BF75-0B80-1B4F-AC8D-23440AB70A4D}"/>
    <hyperlink ref="L2:M2" location="'Remaining Activities'!A1" display="Remaining Activities" xr:uid="{BBA3369B-FBF2-1846-A400-C6F895264B1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572D3-0B6B-2746-B659-96E882313D28}">
  <sheetPr codeName="Sheet8"/>
  <dimension ref="A1:Q89"/>
  <sheetViews>
    <sheetView showGridLines="0" zoomScale="70" zoomScaleNormal="70" workbookViewId="0">
      <pane ySplit="4" topLeftCell="A5" activePane="bottomLeft" state="frozen"/>
      <selection pane="bottomLeft" activeCell="K2" sqref="K2"/>
    </sheetView>
  </sheetViews>
  <sheetFormatPr baseColWidth="10" defaultRowHeight="21" x14ac:dyDescent="0.25"/>
  <cols>
    <col min="1" max="1" width="12.625" customWidth="1"/>
    <col min="2" max="2" width="0.875" customWidth="1"/>
    <col min="3" max="3" width="25.625" customWidth="1"/>
    <col min="4" max="4" width="0.875" customWidth="1"/>
    <col min="5" max="5" width="25.625" customWidth="1"/>
    <col min="6" max="6" width="0.875" customWidth="1"/>
    <col min="7" max="7" width="25.625" customWidth="1"/>
    <col min="8" max="8" width="0.875" customWidth="1"/>
    <col min="9" max="9" width="25.625" customWidth="1"/>
    <col min="10" max="10" width="0.875" customWidth="1"/>
    <col min="11" max="11" width="25.625" customWidth="1"/>
    <col min="12" max="12" width="0.875" customWidth="1"/>
    <col min="13" max="13" width="25.625" customWidth="1"/>
    <col min="14" max="14" width="0.875" customWidth="1"/>
    <col min="15" max="15" width="25.625" customWidth="1"/>
  </cols>
  <sheetData>
    <row r="1" spans="1:17" ht="102" customHeight="1" x14ac:dyDescent="0.25">
      <c r="A1" s="20"/>
      <c r="B1" s="480" t="s">
        <v>45</v>
      </c>
      <c r="C1" s="480"/>
      <c r="D1" s="480"/>
      <c r="E1" s="480"/>
      <c r="F1" s="480"/>
      <c r="G1" s="480"/>
      <c r="H1" s="480"/>
      <c r="I1" s="480"/>
      <c r="J1" s="480"/>
      <c r="K1" s="480"/>
      <c r="L1" s="480"/>
      <c r="M1" s="480"/>
      <c r="N1" s="480"/>
      <c r="O1" s="480"/>
      <c r="P1" s="480"/>
      <c r="Q1" s="480"/>
    </row>
    <row r="2" spans="1:17" ht="52" customHeight="1" x14ac:dyDescent="0.7">
      <c r="A2" s="40"/>
      <c r="B2" s="73"/>
      <c r="C2" s="45" t="s">
        <v>57</v>
      </c>
      <c r="D2" s="74"/>
      <c r="E2" s="66" t="s">
        <v>62</v>
      </c>
      <c r="F2" s="74"/>
      <c r="G2" s="45" t="s">
        <v>59</v>
      </c>
      <c r="H2" s="74"/>
      <c r="I2" s="66" t="s">
        <v>58</v>
      </c>
      <c r="J2" s="75"/>
      <c r="K2" s="66" t="s">
        <v>60</v>
      </c>
      <c r="L2" s="76"/>
      <c r="M2" s="72" t="s">
        <v>76</v>
      </c>
      <c r="N2" s="76"/>
      <c r="O2" s="45" t="s">
        <v>61</v>
      </c>
      <c r="P2" s="77"/>
      <c r="Q2" s="77"/>
    </row>
    <row r="3" spans="1:17" ht="13" customHeight="1" x14ac:dyDescent="0.25">
      <c r="A3" s="482"/>
      <c r="B3" s="482"/>
      <c r="C3" s="482"/>
      <c r="D3" s="482"/>
      <c r="E3" s="482"/>
      <c r="F3" s="482"/>
      <c r="G3" s="482"/>
      <c r="H3" s="482"/>
      <c r="I3" s="482"/>
      <c r="J3" s="482"/>
      <c r="K3" s="482"/>
      <c r="L3" s="482"/>
      <c r="M3" s="482"/>
      <c r="N3" s="482"/>
      <c r="O3" s="482"/>
      <c r="P3" s="482"/>
      <c r="Q3" s="482"/>
    </row>
    <row r="4" spans="1:17" ht="21" customHeight="1" x14ac:dyDescent="0.25"/>
    <row r="5" spans="1:17" ht="21" customHeight="1" x14ac:dyDescent="0.25"/>
    <row r="6" spans="1:17" ht="26" customHeight="1" x14ac:dyDescent="0.25">
      <c r="D6" s="481" t="s">
        <v>65</v>
      </c>
      <c r="E6" s="481"/>
      <c r="F6" s="481"/>
      <c r="G6" s="481"/>
      <c r="H6" s="481"/>
      <c r="I6" s="481"/>
      <c r="J6" s="481"/>
      <c r="K6" s="481"/>
      <c r="L6" s="481"/>
      <c r="M6" s="481"/>
      <c r="N6" s="481"/>
      <c r="O6" s="481"/>
      <c r="P6" s="481"/>
      <c r="Q6" s="481"/>
    </row>
    <row r="7" spans="1:17" ht="32" customHeight="1" x14ac:dyDescent="0.25">
      <c r="D7" s="481"/>
      <c r="E7" s="481"/>
      <c r="F7" s="481"/>
      <c r="G7" s="481"/>
      <c r="H7" s="481"/>
      <c r="I7" s="481"/>
      <c r="J7" s="481"/>
      <c r="K7" s="481"/>
      <c r="L7" s="481"/>
      <c r="M7" s="481"/>
      <c r="N7" s="481"/>
      <c r="O7" s="481"/>
      <c r="P7" s="481"/>
      <c r="Q7" s="481"/>
    </row>
    <row r="8" spans="1:17" ht="32" customHeight="1" x14ac:dyDescent="0.25">
      <c r="D8" s="481"/>
      <c r="E8" s="481"/>
      <c r="F8" s="481"/>
      <c r="G8" s="481"/>
      <c r="H8" s="481"/>
      <c r="I8" s="481"/>
      <c r="J8" s="481"/>
      <c r="K8" s="481"/>
      <c r="L8" s="481"/>
      <c r="M8" s="481"/>
      <c r="N8" s="481"/>
      <c r="O8" s="481"/>
      <c r="P8" s="481"/>
      <c r="Q8" s="481"/>
    </row>
    <row r="9" spans="1:17" ht="32" customHeight="1" x14ac:dyDescent="0.25">
      <c r="D9" s="481"/>
      <c r="E9" s="481"/>
      <c r="F9" s="481"/>
      <c r="G9" s="481"/>
      <c r="H9" s="481"/>
      <c r="I9" s="481"/>
      <c r="J9" s="481"/>
      <c r="K9" s="481"/>
      <c r="L9" s="481"/>
      <c r="M9" s="481"/>
      <c r="N9" s="481"/>
      <c r="O9" s="481"/>
      <c r="P9" s="481"/>
      <c r="Q9" s="481"/>
    </row>
    <row r="10" spans="1:17" ht="32" customHeight="1" x14ac:dyDescent="0.25">
      <c r="D10" s="481"/>
      <c r="E10" s="481"/>
      <c r="F10" s="481"/>
      <c r="G10" s="481"/>
      <c r="H10" s="481"/>
      <c r="I10" s="481"/>
      <c r="J10" s="481"/>
      <c r="K10" s="481"/>
      <c r="L10" s="481"/>
      <c r="M10" s="481"/>
      <c r="N10" s="481"/>
      <c r="O10" s="481"/>
      <c r="P10" s="481"/>
      <c r="Q10" s="481"/>
    </row>
    <row r="11" spans="1:17" ht="32" customHeight="1" x14ac:dyDescent="0.25">
      <c r="D11" s="481"/>
      <c r="E11" s="481"/>
      <c r="F11" s="481"/>
      <c r="G11" s="481"/>
      <c r="H11" s="481"/>
      <c r="I11" s="481"/>
      <c r="J11" s="481"/>
      <c r="K11" s="481"/>
      <c r="L11" s="481"/>
      <c r="M11" s="481"/>
      <c r="N11" s="481"/>
      <c r="O11" s="481"/>
      <c r="P11" s="481"/>
      <c r="Q11" s="481"/>
    </row>
    <row r="12" spans="1:17" ht="32" customHeight="1" x14ac:dyDescent="0.25">
      <c r="D12" s="481"/>
      <c r="E12" s="481"/>
      <c r="F12" s="481"/>
      <c r="G12" s="481"/>
      <c r="H12" s="481"/>
      <c r="I12" s="481"/>
      <c r="J12" s="481"/>
      <c r="K12" s="481"/>
      <c r="L12" s="481"/>
      <c r="M12" s="481"/>
      <c r="N12" s="481"/>
      <c r="O12" s="481"/>
      <c r="P12" s="481"/>
      <c r="Q12" s="481"/>
    </row>
    <row r="13" spans="1:17" ht="32" customHeight="1" x14ac:dyDescent="0.25">
      <c r="D13" s="481"/>
      <c r="E13" s="481"/>
      <c r="F13" s="481"/>
      <c r="G13" s="481"/>
      <c r="H13" s="481"/>
      <c r="I13" s="481"/>
      <c r="J13" s="481"/>
      <c r="K13" s="481"/>
      <c r="L13" s="481"/>
      <c r="M13" s="481"/>
      <c r="N13" s="481"/>
      <c r="O13" s="481"/>
      <c r="P13" s="481"/>
      <c r="Q13" s="481"/>
    </row>
    <row r="14" spans="1:17" ht="32" customHeight="1" x14ac:dyDescent="0.25">
      <c r="D14" s="481"/>
      <c r="E14" s="481"/>
      <c r="F14" s="481"/>
      <c r="G14" s="481"/>
      <c r="H14" s="481"/>
      <c r="I14" s="481"/>
      <c r="J14" s="481"/>
      <c r="K14" s="481"/>
      <c r="L14" s="481"/>
      <c r="M14" s="481"/>
      <c r="N14" s="481"/>
      <c r="O14" s="481"/>
      <c r="P14" s="481"/>
      <c r="Q14" s="481"/>
    </row>
    <row r="15" spans="1:17" ht="32" customHeight="1" x14ac:dyDescent="0.25">
      <c r="D15" s="481"/>
      <c r="E15" s="481"/>
      <c r="F15" s="481"/>
      <c r="G15" s="481"/>
      <c r="H15" s="481"/>
      <c r="I15" s="481"/>
      <c r="J15" s="481"/>
      <c r="K15" s="481"/>
      <c r="L15" s="481"/>
      <c r="M15" s="481"/>
      <c r="N15" s="481"/>
      <c r="O15" s="481"/>
      <c r="P15" s="481"/>
      <c r="Q15" s="481"/>
    </row>
    <row r="16" spans="1:17" ht="32" customHeight="1" x14ac:dyDescent="0.25">
      <c r="D16" s="481"/>
      <c r="E16" s="481"/>
      <c r="F16" s="481"/>
      <c r="G16" s="481"/>
      <c r="H16" s="481"/>
      <c r="I16" s="481"/>
      <c r="J16" s="481"/>
      <c r="K16" s="481"/>
      <c r="L16" s="481"/>
      <c r="M16" s="481"/>
      <c r="N16" s="481"/>
      <c r="O16" s="481"/>
      <c r="P16" s="481"/>
      <c r="Q16" s="481"/>
    </row>
    <row r="17" spans="4:17" ht="32" customHeight="1" x14ac:dyDescent="0.25">
      <c r="D17" s="481"/>
      <c r="E17" s="481"/>
      <c r="F17" s="481"/>
      <c r="G17" s="481"/>
      <c r="H17" s="481"/>
      <c r="I17" s="481"/>
      <c r="J17" s="481"/>
      <c r="K17" s="481"/>
      <c r="L17" s="481"/>
      <c r="M17" s="481"/>
      <c r="N17" s="481"/>
      <c r="O17" s="481"/>
      <c r="P17" s="481"/>
      <c r="Q17" s="481"/>
    </row>
    <row r="18" spans="4:17" ht="27" customHeight="1" x14ac:dyDescent="0.25">
      <c r="D18" s="481"/>
      <c r="E18" s="481"/>
      <c r="F18" s="481"/>
      <c r="G18" s="481"/>
      <c r="H18" s="481"/>
      <c r="I18" s="481"/>
      <c r="J18" s="481"/>
      <c r="K18" s="481"/>
      <c r="L18" s="481"/>
      <c r="M18" s="481"/>
      <c r="N18" s="481"/>
      <c r="O18" s="481"/>
      <c r="P18" s="481"/>
      <c r="Q18" s="481"/>
    </row>
    <row r="19" spans="4:17" x14ac:dyDescent="0.25">
      <c r="D19" s="481"/>
      <c r="E19" s="481"/>
      <c r="F19" s="481"/>
      <c r="G19" s="481"/>
      <c r="H19" s="481"/>
      <c r="I19" s="481"/>
      <c r="J19" s="481"/>
      <c r="K19" s="481"/>
      <c r="L19" s="481"/>
      <c r="M19" s="481"/>
      <c r="N19" s="481"/>
      <c r="O19" s="481"/>
      <c r="P19" s="481"/>
      <c r="Q19" s="481"/>
    </row>
    <row r="20" spans="4:17" x14ac:dyDescent="0.25">
      <c r="D20" s="481"/>
      <c r="E20" s="481"/>
      <c r="F20" s="481"/>
      <c r="G20" s="481"/>
      <c r="H20" s="481"/>
      <c r="I20" s="481"/>
      <c r="J20" s="481"/>
      <c r="K20" s="481"/>
      <c r="L20" s="481"/>
      <c r="M20" s="481"/>
      <c r="N20" s="481"/>
      <c r="O20" s="481"/>
      <c r="P20" s="481"/>
      <c r="Q20" s="481"/>
    </row>
    <row r="21" spans="4:17" x14ac:dyDescent="0.25">
      <c r="D21" s="481"/>
      <c r="E21" s="481"/>
      <c r="F21" s="481"/>
      <c r="G21" s="481"/>
      <c r="H21" s="481"/>
      <c r="I21" s="481"/>
      <c r="J21" s="481"/>
      <c r="K21" s="481"/>
      <c r="L21" s="481"/>
      <c r="M21" s="481"/>
      <c r="N21" s="481"/>
      <c r="O21" s="481"/>
      <c r="P21" s="481"/>
      <c r="Q21" s="481"/>
    </row>
    <row r="22" spans="4:17" x14ac:dyDescent="0.25">
      <c r="D22" s="481"/>
      <c r="E22" s="481"/>
      <c r="F22" s="481"/>
      <c r="G22" s="481"/>
      <c r="H22" s="481"/>
      <c r="I22" s="481"/>
      <c r="J22" s="481"/>
      <c r="K22" s="481"/>
      <c r="L22" s="481"/>
      <c r="M22" s="481"/>
      <c r="N22" s="481"/>
      <c r="O22" s="481"/>
      <c r="P22" s="481"/>
      <c r="Q22" s="481"/>
    </row>
    <row r="23" spans="4:17" x14ac:dyDescent="0.25">
      <c r="D23" s="481"/>
      <c r="E23" s="481"/>
      <c r="F23" s="481"/>
      <c r="G23" s="481"/>
      <c r="H23" s="481"/>
      <c r="I23" s="481"/>
      <c r="J23" s="481"/>
      <c r="K23" s="481"/>
      <c r="L23" s="481"/>
      <c r="M23" s="481"/>
      <c r="N23" s="481"/>
      <c r="O23" s="481"/>
      <c r="P23" s="481"/>
      <c r="Q23" s="481"/>
    </row>
    <row r="24" spans="4:17" x14ac:dyDescent="0.25">
      <c r="D24" s="481"/>
      <c r="E24" s="481"/>
      <c r="F24" s="481"/>
      <c r="G24" s="481"/>
      <c r="H24" s="481"/>
      <c r="I24" s="481"/>
      <c r="J24" s="481"/>
      <c r="K24" s="481"/>
      <c r="L24" s="481"/>
      <c r="M24" s="481"/>
      <c r="N24" s="481"/>
      <c r="O24" s="481"/>
      <c r="P24" s="481"/>
      <c r="Q24" s="481"/>
    </row>
    <row r="25" spans="4:17" x14ac:dyDescent="0.25">
      <c r="D25" s="481"/>
      <c r="E25" s="481"/>
      <c r="F25" s="481"/>
      <c r="G25" s="481"/>
      <c r="H25" s="481"/>
      <c r="I25" s="481"/>
      <c r="J25" s="481"/>
      <c r="K25" s="481"/>
      <c r="L25" s="481"/>
      <c r="M25" s="481"/>
      <c r="N25" s="481"/>
      <c r="O25" s="481"/>
      <c r="P25" s="481"/>
      <c r="Q25" s="481"/>
    </row>
    <row r="26" spans="4:17" x14ac:dyDescent="0.25">
      <c r="D26" s="481"/>
      <c r="E26" s="481"/>
      <c r="F26" s="481"/>
      <c r="G26" s="481"/>
      <c r="H26" s="481"/>
      <c r="I26" s="481"/>
      <c r="J26" s="481"/>
      <c r="K26" s="481"/>
      <c r="L26" s="481"/>
      <c r="M26" s="481"/>
      <c r="N26" s="481"/>
      <c r="O26" s="481"/>
      <c r="P26" s="481"/>
      <c r="Q26" s="481"/>
    </row>
    <row r="27" spans="4:17" x14ac:dyDescent="0.25">
      <c r="D27" s="481"/>
      <c r="E27" s="481"/>
      <c r="F27" s="481"/>
      <c r="G27" s="481"/>
      <c r="H27" s="481"/>
      <c r="I27" s="481"/>
      <c r="J27" s="481"/>
      <c r="K27" s="481"/>
      <c r="L27" s="481"/>
      <c r="M27" s="481"/>
      <c r="N27" s="481"/>
      <c r="O27" s="481"/>
      <c r="P27" s="481"/>
      <c r="Q27" s="481"/>
    </row>
    <row r="28" spans="4:17" x14ac:dyDescent="0.25">
      <c r="D28" s="481"/>
      <c r="E28" s="481"/>
      <c r="F28" s="481"/>
      <c r="G28" s="481"/>
      <c r="H28" s="481"/>
      <c r="I28" s="481"/>
      <c r="J28" s="481"/>
      <c r="K28" s="481"/>
      <c r="L28" s="481"/>
      <c r="M28" s="481"/>
      <c r="N28" s="481"/>
      <c r="O28" s="481"/>
      <c r="P28" s="481"/>
      <c r="Q28" s="481"/>
    </row>
    <row r="29" spans="4:17" x14ac:dyDescent="0.25">
      <c r="D29" s="481"/>
      <c r="E29" s="481"/>
      <c r="F29" s="481"/>
      <c r="G29" s="481"/>
      <c r="H29" s="481"/>
      <c r="I29" s="481"/>
      <c r="J29" s="481"/>
      <c r="K29" s="481"/>
      <c r="L29" s="481"/>
      <c r="M29" s="481"/>
      <c r="N29" s="481"/>
      <c r="O29" s="481"/>
      <c r="P29" s="481"/>
      <c r="Q29" s="481"/>
    </row>
    <row r="30" spans="4:17" x14ac:dyDescent="0.25">
      <c r="D30" s="481"/>
      <c r="E30" s="481"/>
      <c r="F30" s="481"/>
      <c r="G30" s="481"/>
      <c r="H30" s="481"/>
      <c r="I30" s="481"/>
      <c r="J30" s="481"/>
      <c r="K30" s="481"/>
      <c r="L30" s="481"/>
      <c r="M30" s="481"/>
      <c r="N30" s="481"/>
      <c r="O30" s="481"/>
      <c r="P30" s="481"/>
      <c r="Q30" s="481"/>
    </row>
    <row r="31" spans="4:17" x14ac:dyDescent="0.25">
      <c r="D31" s="481"/>
      <c r="E31" s="481"/>
      <c r="F31" s="481"/>
      <c r="G31" s="481"/>
      <c r="H31" s="481"/>
      <c r="I31" s="481"/>
      <c r="J31" s="481"/>
      <c r="K31" s="481"/>
      <c r="L31" s="481"/>
      <c r="M31" s="481"/>
      <c r="N31" s="481"/>
      <c r="O31" s="481"/>
      <c r="P31" s="481"/>
      <c r="Q31" s="481"/>
    </row>
    <row r="32" spans="4:17" x14ac:dyDescent="0.25">
      <c r="D32" s="481"/>
      <c r="E32" s="481"/>
      <c r="F32" s="481"/>
      <c r="G32" s="481"/>
      <c r="H32" s="481"/>
      <c r="I32" s="481"/>
      <c r="J32" s="481"/>
      <c r="K32" s="481"/>
      <c r="L32" s="481"/>
      <c r="M32" s="481"/>
      <c r="N32" s="481"/>
      <c r="O32" s="481"/>
      <c r="P32" s="481"/>
      <c r="Q32" s="481"/>
    </row>
    <row r="33" spans="4:17" x14ac:dyDescent="0.25">
      <c r="D33" s="481"/>
      <c r="E33" s="481"/>
      <c r="F33" s="481"/>
      <c r="G33" s="481"/>
      <c r="H33" s="481"/>
      <c r="I33" s="481"/>
      <c r="J33" s="481"/>
      <c r="K33" s="481"/>
      <c r="L33" s="481"/>
      <c r="M33" s="481"/>
      <c r="N33" s="481"/>
      <c r="O33" s="481"/>
      <c r="P33" s="481"/>
      <c r="Q33" s="481"/>
    </row>
    <row r="34" spans="4:17" x14ac:dyDescent="0.25">
      <c r="D34" s="481"/>
      <c r="E34" s="481"/>
      <c r="F34" s="481"/>
      <c r="G34" s="481"/>
      <c r="H34" s="481"/>
      <c r="I34" s="481"/>
      <c r="J34" s="481"/>
      <c r="K34" s="481"/>
      <c r="L34" s="481"/>
      <c r="M34" s="481"/>
      <c r="N34" s="481"/>
      <c r="O34" s="481"/>
      <c r="P34" s="481"/>
      <c r="Q34" s="481"/>
    </row>
    <row r="35" spans="4:17" x14ac:dyDescent="0.25">
      <c r="D35" s="481"/>
      <c r="E35" s="481"/>
      <c r="F35" s="481"/>
      <c r="G35" s="481"/>
      <c r="H35" s="481"/>
      <c r="I35" s="481"/>
      <c r="J35" s="481"/>
      <c r="K35" s="481"/>
      <c r="L35" s="481"/>
      <c r="M35" s="481"/>
      <c r="N35" s="481"/>
      <c r="O35" s="481"/>
      <c r="P35" s="481"/>
      <c r="Q35" s="481"/>
    </row>
    <row r="36" spans="4:17" x14ac:dyDescent="0.25">
      <c r="D36" s="481"/>
      <c r="E36" s="481"/>
      <c r="F36" s="481"/>
      <c r="G36" s="481"/>
      <c r="H36" s="481"/>
      <c r="I36" s="481"/>
      <c r="J36" s="481"/>
      <c r="K36" s="481"/>
      <c r="L36" s="481"/>
      <c r="M36" s="481"/>
      <c r="N36" s="481"/>
      <c r="O36" s="481"/>
      <c r="P36" s="481"/>
      <c r="Q36" s="481"/>
    </row>
    <row r="37" spans="4:17" x14ac:dyDescent="0.25">
      <c r="D37" s="481"/>
      <c r="E37" s="481"/>
      <c r="F37" s="481"/>
      <c r="G37" s="481"/>
      <c r="H37" s="481"/>
      <c r="I37" s="481"/>
      <c r="J37" s="481"/>
      <c r="K37" s="481"/>
      <c r="L37" s="481"/>
      <c r="M37" s="481"/>
      <c r="N37" s="481"/>
      <c r="O37" s="481"/>
      <c r="P37" s="481"/>
      <c r="Q37" s="481"/>
    </row>
    <row r="38" spans="4:17" x14ac:dyDescent="0.25">
      <c r="D38" s="481"/>
      <c r="E38" s="481"/>
      <c r="F38" s="481"/>
      <c r="G38" s="481"/>
      <c r="H38" s="481"/>
      <c r="I38" s="481"/>
      <c r="J38" s="481"/>
      <c r="K38" s="481"/>
      <c r="L38" s="481"/>
      <c r="M38" s="481"/>
      <c r="N38" s="481"/>
      <c r="O38" s="481"/>
      <c r="P38" s="481"/>
      <c r="Q38" s="481"/>
    </row>
    <row r="39" spans="4:17" x14ac:dyDescent="0.25">
      <c r="D39" s="481"/>
      <c r="E39" s="481"/>
      <c r="F39" s="481"/>
      <c r="G39" s="481"/>
      <c r="H39" s="481"/>
      <c r="I39" s="481"/>
      <c r="J39" s="481"/>
      <c r="K39" s="481"/>
      <c r="L39" s="481"/>
      <c r="M39" s="481"/>
      <c r="N39" s="481"/>
      <c r="O39" s="481"/>
      <c r="P39" s="481"/>
      <c r="Q39" s="481"/>
    </row>
    <row r="40" spans="4:17" x14ac:dyDescent="0.25">
      <c r="D40" s="481"/>
      <c r="E40" s="481"/>
      <c r="F40" s="481"/>
      <c r="G40" s="481"/>
      <c r="H40" s="481"/>
      <c r="I40" s="481"/>
      <c r="J40" s="481"/>
      <c r="K40" s="481"/>
      <c r="L40" s="481"/>
      <c r="M40" s="481"/>
      <c r="N40" s="481"/>
      <c r="O40" s="481"/>
      <c r="P40" s="481"/>
      <c r="Q40" s="481"/>
    </row>
    <row r="41" spans="4:17" x14ac:dyDescent="0.25">
      <c r="D41" s="481"/>
      <c r="E41" s="481"/>
      <c r="F41" s="481"/>
      <c r="G41" s="481"/>
      <c r="H41" s="481"/>
      <c r="I41" s="481"/>
      <c r="J41" s="481"/>
      <c r="K41" s="481"/>
      <c r="L41" s="481"/>
      <c r="M41" s="481"/>
      <c r="N41" s="481"/>
      <c r="O41" s="481"/>
      <c r="P41" s="481"/>
      <c r="Q41" s="481"/>
    </row>
    <row r="42" spans="4:17" x14ac:dyDescent="0.25">
      <c r="D42" s="481"/>
      <c r="E42" s="481"/>
      <c r="F42" s="481"/>
      <c r="G42" s="481"/>
      <c r="H42" s="481"/>
      <c r="I42" s="481"/>
      <c r="J42" s="481"/>
      <c r="K42" s="481"/>
      <c r="L42" s="481"/>
      <c r="M42" s="481"/>
      <c r="N42" s="481"/>
      <c r="O42" s="481"/>
      <c r="P42" s="481"/>
      <c r="Q42" s="481"/>
    </row>
    <row r="43" spans="4:17" x14ac:dyDescent="0.25">
      <c r="D43" s="481"/>
      <c r="E43" s="481"/>
      <c r="F43" s="481"/>
      <c r="G43" s="481"/>
      <c r="H43" s="481"/>
      <c r="I43" s="481"/>
      <c r="J43" s="481"/>
      <c r="K43" s="481"/>
      <c r="L43" s="481"/>
      <c r="M43" s="481"/>
      <c r="N43" s="481"/>
      <c r="O43" s="481"/>
      <c r="P43" s="481"/>
      <c r="Q43" s="481"/>
    </row>
    <row r="44" spans="4:17" x14ac:dyDescent="0.25">
      <c r="D44" s="481"/>
      <c r="E44" s="481"/>
      <c r="F44" s="481"/>
      <c r="G44" s="481"/>
      <c r="H44" s="481"/>
      <c r="I44" s="481"/>
      <c r="J44" s="481"/>
      <c r="K44" s="481"/>
      <c r="L44" s="481"/>
      <c r="M44" s="481"/>
      <c r="N44" s="481"/>
      <c r="O44" s="481"/>
      <c r="P44" s="481"/>
      <c r="Q44" s="481"/>
    </row>
    <row r="45" spans="4:17" x14ac:dyDescent="0.25">
      <c r="D45" s="481"/>
      <c r="E45" s="481"/>
      <c r="F45" s="481"/>
      <c r="G45" s="481"/>
      <c r="H45" s="481"/>
      <c r="I45" s="481"/>
      <c r="J45" s="481"/>
      <c r="K45" s="481"/>
      <c r="L45" s="481"/>
      <c r="M45" s="481"/>
      <c r="N45" s="481"/>
      <c r="O45" s="481"/>
      <c r="P45" s="481"/>
      <c r="Q45" s="481"/>
    </row>
    <row r="46" spans="4:17" x14ac:dyDescent="0.25">
      <c r="D46" s="481"/>
      <c r="E46" s="481"/>
      <c r="F46" s="481"/>
      <c r="G46" s="481"/>
      <c r="H46" s="481"/>
      <c r="I46" s="481"/>
      <c r="J46" s="481"/>
      <c r="K46" s="481"/>
      <c r="L46" s="481"/>
      <c r="M46" s="481"/>
      <c r="N46" s="481"/>
      <c r="O46" s="481"/>
      <c r="P46" s="481"/>
      <c r="Q46" s="481"/>
    </row>
    <row r="47" spans="4:17" x14ac:dyDescent="0.25">
      <c r="D47" s="481"/>
      <c r="E47" s="481"/>
      <c r="F47" s="481"/>
      <c r="G47" s="481"/>
      <c r="H47" s="481"/>
      <c r="I47" s="481"/>
      <c r="J47" s="481"/>
      <c r="K47" s="481"/>
      <c r="L47" s="481"/>
      <c r="M47" s="481"/>
      <c r="N47" s="481"/>
      <c r="O47" s="481"/>
      <c r="P47" s="481"/>
      <c r="Q47" s="481"/>
    </row>
    <row r="48" spans="4:17" x14ac:dyDescent="0.25">
      <c r="D48" s="481"/>
      <c r="E48" s="481"/>
      <c r="F48" s="481"/>
      <c r="G48" s="481"/>
      <c r="H48" s="481"/>
      <c r="I48" s="481"/>
      <c r="J48" s="481"/>
      <c r="K48" s="481"/>
      <c r="L48" s="481"/>
      <c r="M48" s="481"/>
      <c r="N48" s="481"/>
      <c r="O48" s="481"/>
      <c r="P48" s="481"/>
      <c r="Q48" s="481"/>
    </row>
    <row r="49" spans="4:17" x14ac:dyDescent="0.25">
      <c r="D49" s="481"/>
      <c r="E49" s="481"/>
      <c r="F49" s="481"/>
      <c r="G49" s="481"/>
      <c r="H49" s="481"/>
      <c r="I49" s="481"/>
      <c r="J49" s="481"/>
      <c r="K49" s="481"/>
      <c r="L49" s="481"/>
      <c r="M49" s="481"/>
      <c r="N49" s="481"/>
      <c r="O49" s="481"/>
      <c r="P49" s="481"/>
      <c r="Q49" s="481"/>
    </row>
    <row r="50" spans="4:17" x14ac:dyDescent="0.25">
      <c r="D50" s="481"/>
      <c r="E50" s="481"/>
      <c r="F50" s="481"/>
      <c r="G50" s="481"/>
      <c r="H50" s="481"/>
      <c r="I50" s="481"/>
      <c r="J50" s="481"/>
      <c r="K50" s="481"/>
      <c r="L50" s="481"/>
      <c r="M50" s="481"/>
      <c r="N50" s="481"/>
      <c r="O50" s="481"/>
      <c r="P50" s="481"/>
      <c r="Q50" s="481"/>
    </row>
    <row r="51" spans="4:17" x14ac:dyDescent="0.25">
      <c r="D51" s="481"/>
      <c r="E51" s="481"/>
      <c r="F51" s="481"/>
      <c r="G51" s="481"/>
      <c r="H51" s="481"/>
      <c r="I51" s="481"/>
      <c r="J51" s="481"/>
      <c r="K51" s="481"/>
      <c r="L51" s="481"/>
      <c r="M51" s="481"/>
      <c r="N51" s="481"/>
      <c r="O51" s="481"/>
      <c r="P51" s="481"/>
      <c r="Q51" s="481"/>
    </row>
    <row r="52" spans="4:17" x14ac:dyDescent="0.25">
      <c r="D52" s="481"/>
      <c r="E52" s="481"/>
      <c r="F52" s="481"/>
      <c r="G52" s="481"/>
      <c r="H52" s="481"/>
      <c r="I52" s="481"/>
      <c r="J52" s="481"/>
      <c r="K52" s="481"/>
      <c r="L52" s="481"/>
      <c r="M52" s="481"/>
      <c r="N52" s="481"/>
      <c r="O52" s="481"/>
      <c r="P52" s="481"/>
      <c r="Q52" s="481"/>
    </row>
    <row r="53" spans="4:17" x14ac:dyDescent="0.25">
      <c r="D53" s="481"/>
      <c r="E53" s="481"/>
      <c r="F53" s="481"/>
      <c r="G53" s="481"/>
      <c r="H53" s="481"/>
      <c r="I53" s="481"/>
      <c r="J53" s="481"/>
      <c r="K53" s="481"/>
      <c r="L53" s="481"/>
      <c r="M53" s="481"/>
      <c r="N53" s="481"/>
      <c r="O53" s="481"/>
      <c r="P53" s="481"/>
      <c r="Q53" s="481"/>
    </row>
    <row r="54" spans="4:17" x14ac:dyDescent="0.25">
      <c r="D54" s="481"/>
      <c r="E54" s="481"/>
      <c r="F54" s="481"/>
      <c r="G54" s="481"/>
      <c r="H54" s="481"/>
      <c r="I54" s="481"/>
      <c r="J54" s="481"/>
      <c r="K54" s="481"/>
      <c r="L54" s="481"/>
      <c r="M54" s="481"/>
      <c r="N54" s="481"/>
      <c r="O54" s="481"/>
      <c r="P54" s="481"/>
      <c r="Q54" s="481"/>
    </row>
    <row r="55" spans="4:17" x14ac:dyDescent="0.25">
      <c r="D55" s="481"/>
      <c r="E55" s="481"/>
      <c r="F55" s="481"/>
      <c r="G55" s="481"/>
      <c r="H55" s="481"/>
      <c r="I55" s="481"/>
      <c r="J55" s="481"/>
      <c r="K55" s="481"/>
      <c r="L55" s="481"/>
      <c r="M55" s="481"/>
      <c r="N55" s="481"/>
      <c r="O55" s="481"/>
      <c r="P55" s="481"/>
      <c r="Q55" s="481"/>
    </row>
    <row r="56" spans="4:17" x14ac:dyDescent="0.25">
      <c r="D56" s="481"/>
      <c r="E56" s="481"/>
      <c r="F56" s="481"/>
      <c r="G56" s="481"/>
      <c r="H56" s="481"/>
      <c r="I56" s="481"/>
      <c r="J56" s="481"/>
      <c r="K56" s="481"/>
      <c r="L56" s="481"/>
      <c r="M56" s="481"/>
      <c r="N56" s="481"/>
      <c r="O56" s="481"/>
      <c r="P56" s="481"/>
      <c r="Q56" s="481"/>
    </row>
    <row r="57" spans="4:17" x14ac:dyDescent="0.25">
      <c r="D57" s="481"/>
      <c r="E57" s="481"/>
      <c r="F57" s="481"/>
      <c r="G57" s="481"/>
      <c r="H57" s="481"/>
      <c r="I57" s="481"/>
      <c r="J57" s="481"/>
      <c r="K57" s="481"/>
      <c r="L57" s="481"/>
      <c r="M57" s="481"/>
      <c r="N57" s="481"/>
      <c r="O57" s="481"/>
      <c r="P57" s="481"/>
      <c r="Q57" s="481"/>
    </row>
    <row r="58" spans="4:17" x14ac:dyDescent="0.25">
      <c r="D58" s="481"/>
      <c r="E58" s="481"/>
      <c r="F58" s="481"/>
      <c r="G58" s="481"/>
      <c r="H58" s="481"/>
      <c r="I58" s="481"/>
      <c r="J58" s="481"/>
      <c r="K58" s="481"/>
      <c r="L58" s="481"/>
      <c r="M58" s="481"/>
      <c r="N58" s="481"/>
      <c r="O58" s="481"/>
      <c r="P58" s="481"/>
      <c r="Q58" s="481"/>
    </row>
    <row r="59" spans="4:17" x14ac:dyDescent="0.25">
      <c r="D59" s="481"/>
      <c r="E59" s="481"/>
      <c r="F59" s="481"/>
      <c r="G59" s="481"/>
      <c r="H59" s="481"/>
      <c r="I59" s="481"/>
      <c r="J59" s="481"/>
      <c r="K59" s="481"/>
      <c r="L59" s="481"/>
      <c r="M59" s="481"/>
      <c r="N59" s="481"/>
      <c r="O59" s="481"/>
      <c r="P59" s="481"/>
      <c r="Q59" s="481"/>
    </row>
    <row r="60" spans="4:17" x14ac:dyDescent="0.25">
      <c r="D60" s="481"/>
      <c r="E60" s="481"/>
      <c r="F60" s="481"/>
      <c r="G60" s="481"/>
      <c r="H60" s="481"/>
      <c r="I60" s="481"/>
      <c r="J60" s="481"/>
      <c r="K60" s="481"/>
      <c r="L60" s="481"/>
      <c r="M60" s="481"/>
      <c r="N60" s="481"/>
      <c r="O60" s="481"/>
      <c r="P60" s="481"/>
      <c r="Q60" s="481"/>
    </row>
    <row r="61" spans="4:17" x14ac:dyDescent="0.25">
      <c r="D61" s="481"/>
      <c r="E61" s="481"/>
      <c r="F61" s="481"/>
      <c r="G61" s="481"/>
      <c r="H61" s="481"/>
      <c r="I61" s="481"/>
      <c r="J61" s="481"/>
      <c r="K61" s="481"/>
      <c r="L61" s="481"/>
      <c r="M61" s="481"/>
      <c r="N61" s="481"/>
      <c r="O61" s="481"/>
      <c r="P61" s="481"/>
      <c r="Q61" s="481"/>
    </row>
    <row r="62" spans="4:17" x14ac:dyDescent="0.25">
      <c r="D62" s="481"/>
      <c r="E62" s="481"/>
      <c r="F62" s="481"/>
      <c r="G62" s="481"/>
      <c r="H62" s="481"/>
      <c r="I62" s="481"/>
      <c r="J62" s="481"/>
      <c r="K62" s="481"/>
      <c r="L62" s="481"/>
      <c r="M62" s="481"/>
      <c r="N62" s="481"/>
      <c r="O62" s="481"/>
      <c r="P62" s="481"/>
      <c r="Q62" s="481"/>
    </row>
    <row r="63" spans="4:17" x14ac:dyDescent="0.25">
      <c r="D63" s="481"/>
      <c r="E63" s="481"/>
      <c r="F63" s="481"/>
      <c r="G63" s="481"/>
      <c r="H63" s="481"/>
      <c r="I63" s="481"/>
      <c r="J63" s="481"/>
      <c r="K63" s="481"/>
      <c r="L63" s="481"/>
      <c r="M63" s="481"/>
      <c r="N63" s="481"/>
      <c r="O63" s="481"/>
      <c r="P63" s="481"/>
      <c r="Q63" s="481"/>
    </row>
    <row r="64" spans="4:17" x14ac:dyDescent="0.25">
      <c r="D64" s="481"/>
      <c r="E64" s="481"/>
      <c r="F64" s="481"/>
      <c r="G64" s="481"/>
      <c r="H64" s="481"/>
      <c r="I64" s="481"/>
      <c r="J64" s="481"/>
      <c r="K64" s="481"/>
      <c r="L64" s="481"/>
      <c r="M64" s="481"/>
      <c r="N64" s="481"/>
      <c r="O64" s="481"/>
      <c r="P64" s="481"/>
      <c r="Q64" s="481"/>
    </row>
    <row r="65" spans="4:17" x14ac:dyDescent="0.25">
      <c r="D65" s="481"/>
      <c r="E65" s="481"/>
      <c r="F65" s="481"/>
      <c r="G65" s="481"/>
      <c r="H65" s="481"/>
      <c r="I65" s="481"/>
      <c r="J65" s="481"/>
      <c r="K65" s="481"/>
      <c r="L65" s="481"/>
      <c r="M65" s="481"/>
      <c r="N65" s="481"/>
      <c r="O65" s="481"/>
      <c r="P65" s="481"/>
      <c r="Q65" s="481"/>
    </row>
    <row r="66" spans="4:17" x14ac:dyDescent="0.25">
      <c r="D66" s="481"/>
      <c r="E66" s="481"/>
      <c r="F66" s="481"/>
      <c r="G66" s="481"/>
      <c r="H66" s="481"/>
      <c r="I66" s="481"/>
      <c r="J66" s="481"/>
      <c r="K66" s="481"/>
      <c r="L66" s="481"/>
      <c r="M66" s="481"/>
      <c r="N66" s="481"/>
      <c r="O66" s="481"/>
      <c r="P66" s="481"/>
      <c r="Q66" s="481"/>
    </row>
    <row r="67" spans="4:17" x14ac:dyDescent="0.25">
      <c r="D67" s="481"/>
      <c r="E67" s="481"/>
      <c r="F67" s="481"/>
      <c r="G67" s="481"/>
      <c r="H67" s="481"/>
      <c r="I67" s="481"/>
      <c r="J67" s="481"/>
      <c r="K67" s="481"/>
      <c r="L67" s="481"/>
      <c r="M67" s="481"/>
      <c r="N67" s="481"/>
      <c r="O67" s="481"/>
      <c r="P67" s="481"/>
      <c r="Q67" s="481"/>
    </row>
    <row r="68" spans="4:17" x14ac:dyDescent="0.25">
      <c r="D68" s="481"/>
      <c r="E68" s="481"/>
      <c r="F68" s="481"/>
      <c r="G68" s="481"/>
      <c r="H68" s="481"/>
      <c r="I68" s="481"/>
      <c r="J68" s="481"/>
      <c r="K68" s="481"/>
      <c r="L68" s="481"/>
      <c r="M68" s="481"/>
      <c r="N68" s="481"/>
      <c r="O68" s="481"/>
      <c r="P68" s="481"/>
      <c r="Q68" s="481"/>
    </row>
    <row r="69" spans="4:17" x14ac:dyDescent="0.25">
      <c r="D69" s="481"/>
      <c r="E69" s="481"/>
      <c r="F69" s="481"/>
      <c r="G69" s="481"/>
      <c r="H69" s="481"/>
      <c r="I69" s="481"/>
      <c r="J69" s="481"/>
      <c r="K69" s="481"/>
      <c r="L69" s="481"/>
      <c r="M69" s="481"/>
      <c r="N69" s="481"/>
      <c r="O69" s="481"/>
      <c r="P69" s="481"/>
      <c r="Q69" s="481"/>
    </row>
    <row r="70" spans="4:17" x14ac:dyDescent="0.25">
      <c r="D70" s="481"/>
      <c r="E70" s="481"/>
      <c r="F70" s="481"/>
      <c r="G70" s="481"/>
      <c r="H70" s="481"/>
      <c r="I70" s="481"/>
      <c r="J70" s="481"/>
      <c r="K70" s="481"/>
      <c r="L70" s="481"/>
      <c r="M70" s="481"/>
      <c r="N70" s="481"/>
      <c r="O70" s="481"/>
      <c r="P70" s="481"/>
      <c r="Q70" s="481"/>
    </row>
    <row r="71" spans="4:17" x14ac:dyDescent="0.25">
      <c r="D71" s="481"/>
      <c r="E71" s="481"/>
      <c r="F71" s="481"/>
      <c r="G71" s="481"/>
      <c r="H71" s="481"/>
      <c r="I71" s="481"/>
      <c r="J71" s="481"/>
      <c r="K71" s="481"/>
      <c r="L71" s="481"/>
      <c r="M71" s="481"/>
      <c r="N71" s="481"/>
      <c r="O71" s="481"/>
      <c r="P71" s="481"/>
      <c r="Q71" s="481"/>
    </row>
    <row r="72" spans="4:17" x14ac:dyDescent="0.25">
      <c r="D72" s="481"/>
      <c r="E72" s="481"/>
      <c r="F72" s="481"/>
      <c r="G72" s="481"/>
      <c r="H72" s="481"/>
      <c r="I72" s="481"/>
      <c r="J72" s="481"/>
      <c r="K72" s="481"/>
      <c r="L72" s="481"/>
      <c r="M72" s="481"/>
      <c r="N72" s="481"/>
      <c r="O72" s="481"/>
      <c r="P72" s="481"/>
      <c r="Q72" s="481"/>
    </row>
    <row r="73" spans="4:17" x14ac:dyDescent="0.25">
      <c r="D73" s="481"/>
      <c r="E73" s="481"/>
      <c r="F73" s="481"/>
      <c r="G73" s="481"/>
      <c r="H73" s="481"/>
      <c r="I73" s="481"/>
      <c r="J73" s="481"/>
      <c r="K73" s="481"/>
      <c r="L73" s="481"/>
      <c r="M73" s="481"/>
      <c r="N73" s="481"/>
      <c r="O73" s="481"/>
      <c r="P73" s="481"/>
      <c r="Q73" s="481"/>
    </row>
    <row r="74" spans="4:17" x14ac:dyDescent="0.25">
      <c r="D74" s="481"/>
      <c r="E74" s="481"/>
      <c r="F74" s="481"/>
      <c r="G74" s="481"/>
      <c r="H74" s="481"/>
      <c r="I74" s="481"/>
      <c r="J74" s="481"/>
      <c r="K74" s="481"/>
      <c r="L74" s="481"/>
      <c r="M74" s="481"/>
      <c r="N74" s="481"/>
      <c r="O74" s="481"/>
      <c r="P74" s="481"/>
      <c r="Q74" s="481"/>
    </row>
    <row r="75" spans="4:17" x14ac:dyDescent="0.25">
      <c r="D75" s="481"/>
      <c r="E75" s="481"/>
      <c r="F75" s="481"/>
      <c r="G75" s="481"/>
      <c r="H75" s="481"/>
      <c r="I75" s="481"/>
      <c r="J75" s="481"/>
      <c r="K75" s="481"/>
      <c r="L75" s="481"/>
      <c r="M75" s="481"/>
      <c r="N75" s="481"/>
      <c r="O75" s="481"/>
      <c r="P75" s="481"/>
      <c r="Q75" s="481"/>
    </row>
    <row r="76" spans="4:17" x14ac:dyDescent="0.25">
      <c r="D76" s="481"/>
      <c r="E76" s="481"/>
      <c r="F76" s="481"/>
      <c r="G76" s="481"/>
      <c r="H76" s="481"/>
      <c r="I76" s="481"/>
      <c r="J76" s="481"/>
      <c r="K76" s="481"/>
      <c r="L76" s="481"/>
      <c r="M76" s="481"/>
      <c r="N76" s="481"/>
      <c r="O76" s="481"/>
      <c r="P76" s="481"/>
      <c r="Q76" s="481"/>
    </row>
    <row r="77" spans="4:17" x14ac:dyDescent="0.25">
      <c r="D77" s="481"/>
      <c r="E77" s="481"/>
      <c r="F77" s="481"/>
      <c r="G77" s="481"/>
      <c r="H77" s="481"/>
      <c r="I77" s="481"/>
      <c r="J77" s="481"/>
      <c r="K77" s="481"/>
      <c r="L77" s="481"/>
      <c r="M77" s="481"/>
      <c r="N77" s="481"/>
      <c r="O77" s="481"/>
      <c r="P77" s="481"/>
      <c r="Q77" s="481"/>
    </row>
    <row r="78" spans="4:17" x14ac:dyDescent="0.25">
      <c r="D78" s="481"/>
      <c r="E78" s="481"/>
      <c r="F78" s="481"/>
      <c r="G78" s="481"/>
      <c r="H78" s="481"/>
      <c r="I78" s="481"/>
      <c r="J78" s="481"/>
      <c r="K78" s="481"/>
      <c r="L78" s="481"/>
      <c r="M78" s="481"/>
      <c r="N78" s="481"/>
      <c r="O78" s="481"/>
      <c r="P78" s="481"/>
      <c r="Q78" s="481"/>
    </row>
    <row r="79" spans="4:17" x14ac:dyDescent="0.25">
      <c r="D79" s="481"/>
      <c r="E79" s="481"/>
      <c r="F79" s="481"/>
      <c r="G79" s="481"/>
      <c r="H79" s="481"/>
      <c r="I79" s="481"/>
      <c r="J79" s="481"/>
      <c r="K79" s="481"/>
      <c r="L79" s="481"/>
      <c r="M79" s="481"/>
      <c r="N79" s="481"/>
      <c r="O79" s="481"/>
      <c r="P79" s="481"/>
      <c r="Q79" s="481"/>
    </row>
    <row r="80" spans="4:17" x14ac:dyDescent="0.25">
      <c r="D80" s="481"/>
      <c r="E80" s="481"/>
      <c r="F80" s="481"/>
      <c r="G80" s="481"/>
      <c r="H80" s="481"/>
      <c r="I80" s="481"/>
      <c r="J80" s="481"/>
      <c r="K80" s="481"/>
      <c r="L80" s="481"/>
      <c r="M80" s="481"/>
      <c r="N80" s="481"/>
      <c r="O80" s="481"/>
      <c r="P80" s="481"/>
      <c r="Q80" s="481"/>
    </row>
    <row r="81" spans="4:17" x14ac:dyDescent="0.25">
      <c r="D81" s="481"/>
      <c r="E81" s="481"/>
      <c r="F81" s="481"/>
      <c r="G81" s="481"/>
      <c r="H81" s="481"/>
      <c r="I81" s="481"/>
      <c r="J81" s="481"/>
      <c r="K81" s="481"/>
      <c r="L81" s="481"/>
      <c r="M81" s="481"/>
      <c r="N81" s="481"/>
      <c r="O81" s="481"/>
      <c r="P81" s="481"/>
      <c r="Q81" s="481"/>
    </row>
    <row r="82" spans="4:17" x14ac:dyDescent="0.25">
      <c r="D82" s="481"/>
      <c r="E82" s="481"/>
      <c r="F82" s="481"/>
      <c r="G82" s="481"/>
      <c r="H82" s="481"/>
      <c r="I82" s="481"/>
      <c r="J82" s="481"/>
      <c r="K82" s="481"/>
      <c r="L82" s="481"/>
      <c r="M82" s="481"/>
      <c r="N82" s="481"/>
      <c r="O82" s="481"/>
      <c r="P82" s="481"/>
      <c r="Q82" s="481"/>
    </row>
    <row r="83" spans="4:17" x14ac:dyDescent="0.25">
      <c r="D83" s="481"/>
      <c r="E83" s="481"/>
      <c r="F83" s="481"/>
      <c r="G83" s="481"/>
      <c r="H83" s="481"/>
      <c r="I83" s="481"/>
      <c r="J83" s="481"/>
      <c r="K83" s="481"/>
      <c r="L83" s="481"/>
      <c r="M83" s="481"/>
      <c r="N83" s="481"/>
      <c r="O83" s="481"/>
      <c r="P83" s="481"/>
      <c r="Q83" s="481"/>
    </row>
    <row r="84" spans="4:17" x14ac:dyDescent="0.25">
      <c r="D84" s="481"/>
      <c r="E84" s="481"/>
      <c r="F84" s="481"/>
      <c r="G84" s="481"/>
      <c r="H84" s="481"/>
      <c r="I84" s="481"/>
      <c r="J84" s="481"/>
      <c r="K84" s="481"/>
      <c r="L84" s="481"/>
      <c r="M84" s="481"/>
      <c r="N84" s="481"/>
      <c r="O84" s="481"/>
      <c r="P84" s="481"/>
      <c r="Q84" s="481"/>
    </row>
    <row r="85" spans="4:17" x14ac:dyDescent="0.25">
      <c r="D85" s="481"/>
      <c r="E85" s="481"/>
      <c r="F85" s="481"/>
      <c r="G85" s="481"/>
      <c r="H85" s="481"/>
      <c r="I85" s="481"/>
      <c r="J85" s="481"/>
      <c r="K85" s="481"/>
      <c r="L85" s="481"/>
      <c r="M85" s="481"/>
      <c r="N85" s="481"/>
      <c r="O85" s="481"/>
      <c r="P85" s="481"/>
      <c r="Q85" s="481"/>
    </row>
    <row r="86" spans="4:17" x14ac:dyDescent="0.25">
      <c r="D86" s="481"/>
      <c r="E86" s="481"/>
      <c r="F86" s="481"/>
      <c r="G86" s="481"/>
      <c r="H86" s="481"/>
      <c r="I86" s="481"/>
      <c r="J86" s="481"/>
      <c r="K86" s="481"/>
      <c r="L86" s="481"/>
      <c r="M86" s="481"/>
      <c r="N86" s="481"/>
      <c r="O86" s="481"/>
      <c r="P86" s="481"/>
      <c r="Q86" s="481"/>
    </row>
    <row r="87" spans="4:17" x14ac:dyDescent="0.25">
      <c r="D87" s="481"/>
      <c r="E87" s="481"/>
      <c r="F87" s="481"/>
      <c r="G87" s="481"/>
      <c r="H87" s="481"/>
      <c r="I87" s="481"/>
      <c r="J87" s="481"/>
      <c r="K87" s="481"/>
      <c r="L87" s="481"/>
      <c r="M87" s="481"/>
      <c r="N87" s="481"/>
      <c r="O87" s="481"/>
      <c r="P87" s="481"/>
      <c r="Q87" s="481"/>
    </row>
    <row r="88" spans="4:17" x14ac:dyDescent="0.25">
      <c r="D88" s="481"/>
      <c r="E88" s="481"/>
      <c r="F88" s="481"/>
      <c r="G88" s="481"/>
      <c r="H88" s="481"/>
      <c r="I88" s="481"/>
      <c r="J88" s="481"/>
      <c r="K88" s="481"/>
      <c r="L88" s="481"/>
      <c r="M88" s="481"/>
      <c r="N88" s="481"/>
      <c r="O88" s="481"/>
      <c r="P88" s="481"/>
      <c r="Q88" s="481"/>
    </row>
    <row r="89" spans="4:17" x14ac:dyDescent="0.25">
      <c r="D89" s="481"/>
      <c r="E89" s="481"/>
      <c r="F89" s="481"/>
      <c r="G89" s="481"/>
      <c r="H89" s="481"/>
      <c r="I89" s="481"/>
      <c r="J89" s="481"/>
      <c r="K89" s="481"/>
      <c r="L89" s="481"/>
      <c r="M89" s="481"/>
      <c r="N89" s="481"/>
      <c r="O89" s="481"/>
      <c r="P89" s="481"/>
      <c r="Q89" s="481"/>
    </row>
  </sheetData>
  <sheetProtection algorithmName="SHA-512" hashValue="xj8kHMfg21JsHzJA/u9ifpOzDFSyvi7KJ6zXSNZsxXmLa1JIik5iRojkWgKwazw0qzYEYwJ/36HpDlVBLT2KKg==" saltValue="sh67MG6kRhbEXHd8jJroAQ==" spinCount="100000" sheet="1" objects="1" scenarios="1"/>
  <mergeCells count="3">
    <mergeCell ref="B1:Q1"/>
    <mergeCell ref="D6:Q89"/>
    <mergeCell ref="A3:Q3"/>
  </mergeCells>
  <hyperlinks>
    <hyperlink ref="C2" location="'My Settings'!A1" display="My Settings" xr:uid="{6DF9F88C-2F18-DA41-A32C-B7BF16AF0981}"/>
    <hyperlink ref="G2" location="'Where Am I Data Sheet'!A1" display="Where am I?" xr:uid="{EBE47275-61D5-714C-8A08-19AB2D5A147D}"/>
    <hyperlink ref="O2" location="'Activity Weightings'!A1" display="Activity Weightings" xr:uid="{295ED083-F6C8-C947-8415-39E176101038}"/>
    <hyperlink ref="I2" location="'Where Do I Want To Be'!A1" display="Where do I want to be?" xr:uid="{E5D1904D-3057-3841-B3ED-BA1449AF4963}"/>
    <hyperlink ref="K2" location="'Remaining Activities'!A1" display="Remaining Activities" xr:uid="{02BC7220-94E8-7C44-9008-5695B6B2CF54}"/>
    <hyperlink ref="M2" location="'What If'!A1" display="What If?" xr:uid="{AABDA610-4405-C64A-B5CD-24CE51CB7A2E}"/>
    <hyperlink ref="E2" location="Instructions!A1" display="Instructions" xr:uid="{9609EF2B-C69E-9F47-A54E-A2039161DF05}"/>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Menu</vt:lpstr>
      <vt:lpstr>My Settings</vt:lpstr>
      <vt:lpstr>Instructions</vt:lpstr>
      <vt:lpstr>Where Am I Data Sheet</vt:lpstr>
      <vt:lpstr>Where Do I Want To Be</vt:lpstr>
      <vt:lpstr>Remaining Activities</vt:lpstr>
      <vt:lpstr>What If</vt:lpstr>
      <vt:lpstr>Activity Weightings</vt:lpstr>
      <vt:lpstr>About</vt:lpstr>
      <vt:lpstr>class_point_grade_tracker</vt:lpstr>
      <vt:lpstr>current_grade</vt:lpstr>
      <vt:lpstr>current_percent</vt:lpstr>
      <vt:lpstr>current_plus_what_if_points</vt:lpstr>
      <vt:lpstr>current_points</vt:lpstr>
      <vt:lpstr>failing_percent</vt:lpstr>
      <vt:lpstr>goal_grade</vt:lpstr>
      <vt:lpstr>goal_points</vt:lpstr>
      <vt:lpstr>name_of_class</vt:lpstr>
      <vt:lpstr>points_needed</vt:lpstr>
      <vt:lpstr>points_remaining</vt:lpstr>
      <vt:lpstr>what_if_total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Borman,Derek G</cp:lastModifiedBy>
  <dcterms:created xsi:type="dcterms:W3CDTF">2020-06-16T21:04:52Z</dcterms:created>
  <dcterms:modified xsi:type="dcterms:W3CDTF">2023-08-11T23:05:31Z</dcterms:modified>
</cp:coreProperties>
</file>